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60" yWindow="-60" windowWidth="15480" windowHeight="11640" tabRatio="500"/>
  </bookViews>
  <sheets>
    <sheet name="tijdschema Kardingebokaal" sheetId="4" r:id="rId1"/>
    <sheet name="tijdschema verkl." sheetId="1" r:id="rId2"/>
    <sheet name="tijdschema LEEG" sheetId="2" r:id="rId3"/>
    <sheet name="Leeg" sheetId="3" r:id="rId4"/>
    <sheet name="rittentijd" sheetId="5" r:id="rId5"/>
  </sheets>
  <definedNames>
    <definedName name="_xlnm.Print_Area" localSheetId="3">Leeg!$A$1:$L$48</definedName>
    <definedName name="_xlnm.Print_Area" localSheetId="0">'tijdschema Kardingebokaal'!$A$1:$L$33</definedName>
    <definedName name="_xlnm.Print_Area" localSheetId="2">'tijdschema LEEG'!$A$1:$L$26</definedName>
    <definedName name="_xlnm.Print_Area" localSheetId="1">'tijdschema verkl.'!$A$1:$L$46</definedName>
    <definedName name="Excel_BuiltIn__FilterDatabase" localSheetId="3">Leeg!$D$24:$F$24</definedName>
    <definedName name="Excel_BuiltIn__FilterDatabase" localSheetId="0">'tijdschema Kardingebokaal'!$D$22:$F$22</definedName>
    <definedName name="Excel_BuiltIn__FilterDatabase" localSheetId="2">'tijdschema LEEG'!#REF!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"/>
  <c r="I27" i="3"/>
  <c r="I13" i="4"/>
  <c r="D16" i="3" l="1"/>
  <c r="F16"/>
  <c r="I16"/>
  <c r="D17"/>
  <c r="F17"/>
  <c r="H17"/>
  <c r="I17"/>
  <c r="D18"/>
  <c r="F18"/>
  <c r="H18"/>
  <c r="I18"/>
  <c r="D19"/>
  <c r="F19"/>
  <c r="H19"/>
  <c r="I19"/>
  <c r="H20"/>
  <c r="I20"/>
  <c r="D21"/>
  <c r="F21"/>
  <c r="H21"/>
  <c r="I21"/>
  <c r="D22"/>
  <c r="F22"/>
  <c r="H22"/>
  <c r="I22"/>
  <c r="H23"/>
  <c r="I23"/>
  <c r="D24"/>
  <c r="F24"/>
  <c r="H24"/>
  <c r="I24"/>
  <c r="D25"/>
  <c r="F25"/>
  <c r="H25"/>
  <c r="I25"/>
  <c r="H26"/>
  <c r="I26"/>
  <c r="F27"/>
  <c r="H27"/>
  <c r="D28"/>
  <c r="F28"/>
  <c r="H28"/>
  <c r="I28"/>
  <c r="D29"/>
  <c r="F29"/>
  <c r="H29"/>
  <c r="I29"/>
  <c r="H30"/>
  <c r="I30"/>
  <c r="D31"/>
  <c r="F31"/>
  <c r="H31"/>
  <c r="I31"/>
  <c r="H32"/>
  <c r="I32"/>
  <c r="C48"/>
  <c r="G48"/>
  <c r="F14" i="2"/>
  <c r="H14"/>
  <c r="D15"/>
  <c r="F15"/>
  <c r="H15"/>
  <c r="F16"/>
  <c r="H16"/>
  <c r="F17"/>
  <c r="H17"/>
  <c r="I17"/>
  <c r="D18"/>
  <c r="H18"/>
  <c r="I18"/>
  <c r="F19"/>
  <c r="H19"/>
  <c r="I19"/>
  <c r="D20"/>
  <c r="F20"/>
  <c r="H20"/>
  <c r="I20"/>
  <c r="D21"/>
  <c r="H21"/>
  <c r="I21"/>
  <c r="D22"/>
  <c r="F22"/>
  <c r="H22"/>
  <c r="I22"/>
  <c r="D23"/>
  <c r="F23"/>
  <c r="H23"/>
  <c r="I23"/>
  <c r="K4" i="4"/>
  <c r="D13"/>
  <c r="F13"/>
  <c r="D14"/>
  <c r="F14"/>
  <c r="H14"/>
  <c r="I14" s="1"/>
  <c r="D15"/>
  <c r="F15"/>
  <c r="H15"/>
  <c r="I15" s="1"/>
  <c r="H16" s="1"/>
  <c r="I16" s="1"/>
  <c r="H17" s="1"/>
  <c r="F17"/>
  <c r="F18"/>
  <c r="F19"/>
  <c r="D20"/>
  <c r="F20"/>
  <c r="F21"/>
  <c r="F22"/>
  <c r="D23"/>
  <c r="F23"/>
  <c r="F24"/>
  <c r="F25"/>
  <c r="D26"/>
  <c r="F26"/>
  <c r="F27"/>
  <c r="F28"/>
  <c r="F29"/>
  <c r="D30"/>
  <c r="F30"/>
  <c r="F31"/>
  <c r="D32"/>
  <c r="F32"/>
  <c r="C33"/>
  <c r="H15" i="1"/>
  <c r="I17" i="4" l="1"/>
  <c r="H18" s="1"/>
  <c r="I18" s="1"/>
  <c r="H19" s="1"/>
  <c r="I19" s="1"/>
  <c r="H20" s="1"/>
  <c r="I20" s="1"/>
  <c r="H21" s="1"/>
  <c r="I21" s="1"/>
  <c r="H22" s="1"/>
  <c r="I22" s="1"/>
  <c r="H23" s="1"/>
  <c r="I23" s="1"/>
  <c r="H24" s="1"/>
  <c r="I24" s="1"/>
  <c r="H25" s="1"/>
  <c r="I25" l="1"/>
  <c r="H26" s="1"/>
  <c r="I26" s="1"/>
  <c r="H27" s="1"/>
  <c r="I27" s="1"/>
  <c r="H28" s="1"/>
  <c r="I28" s="1"/>
  <c r="H29" s="1"/>
  <c r="I29" s="1"/>
  <c r="H30" s="1"/>
  <c r="I30" l="1"/>
  <c r="H31" s="1"/>
  <c r="I31" s="1"/>
  <c r="H32" s="1"/>
  <c r="I32" s="1"/>
  <c r="G33" s="1"/>
  <c r="K5" s="1"/>
</calcChain>
</file>

<file path=xl/sharedStrings.xml><?xml version="1.0" encoding="utf-8"?>
<sst xmlns="http://schemas.openxmlformats.org/spreadsheetml/2006/main" count="362" uniqueCount="160">
  <si>
    <t>TIJDSCHEMA</t>
  </si>
  <si>
    <t>Wedstrijd:</t>
  </si>
  <si>
    <t>Datum:</t>
  </si>
  <si>
    <t xml:space="preserve">Nummer: </t>
  </si>
  <si>
    <t>IJsbaan:</t>
  </si>
  <si>
    <t>Scheidsrechter:</t>
  </si>
  <si>
    <t>2x form</t>
  </si>
  <si>
    <t>Basistijd:</t>
  </si>
  <si>
    <t>C</t>
  </si>
  <si>
    <t>Min.</t>
  </si>
  <si>
    <t>Tijd van:</t>
  </si>
  <si>
    <t>A</t>
  </si>
  <si>
    <t>tot</t>
  </si>
  <si>
    <t>B</t>
  </si>
  <si>
    <t>IJsconditie:</t>
  </si>
  <si>
    <t>Benodigde tijd:</t>
  </si>
  <si>
    <t>P</t>
  </si>
  <si>
    <t>Alg. weersgesteldheid:</t>
  </si>
  <si>
    <t>Bijzonderheden:</t>
  </si>
  <si>
    <t>Start:*</t>
  </si>
  <si>
    <t>H</t>
  </si>
  <si>
    <t>Temperatuur:</t>
  </si>
  <si>
    <t xml:space="preserve">Vochtigh.gr.: </t>
  </si>
  <si>
    <t>%</t>
  </si>
  <si>
    <t>* Start paren = 1</t>
  </si>
  <si>
    <t>Windrichting:</t>
  </si>
  <si>
    <t>Windkracht:</t>
  </si>
  <si>
    <t>m/s</t>
  </si>
  <si>
    <t>* Start kwartet = 0</t>
  </si>
  <si>
    <t>Categorie</t>
  </si>
  <si>
    <t>Afstand</t>
  </si>
  <si>
    <t>Aantal</t>
  </si>
  <si>
    <t xml:space="preserve">Series </t>
  </si>
  <si>
    <t>Tijd</t>
  </si>
  <si>
    <t>Benodigde tijd</t>
  </si>
  <si>
    <t>Gepland</t>
  </si>
  <si>
    <t>Werkelijkheid</t>
  </si>
  <si>
    <t>in meters</t>
  </si>
  <si>
    <t>deel- nemers</t>
  </si>
  <si>
    <t>per serie</t>
  </si>
  <si>
    <t>Ritten</t>
  </si>
  <si>
    <t>Baan-
verzorg.</t>
  </si>
  <si>
    <t>Aanvang</t>
  </si>
  <si>
    <t>Einde</t>
  </si>
  <si>
    <t>D</t>
  </si>
  <si>
    <t>E</t>
  </si>
  <si>
    <t>F</t>
  </si>
  <si>
    <t>G</t>
  </si>
  <si>
    <t xml:space="preserve">I </t>
  </si>
  <si>
    <t>J</t>
  </si>
  <si>
    <t>K</t>
  </si>
  <si>
    <t>L</t>
  </si>
  <si>
    <t>M</t>
  </si>
  <si>
    <t>volgt uit M</t>
  </si>
  <si>
    <t>enz</t>
  </si>
  <si>
    <t>invul</t>
  </si>
  <si>
    <t>form</t>
  </si>
  <si>
    <t>Invoergegevens:</t>
  </si>
  <si>
    <t>tijd invullen let op tussen uur en minuten een dubbele punt</t>
  </si>
  <si>
    <t>wordt automatisch berekend uit A en B</t>
  </si>
  <si>
    <t>categorie deelnemers invullen</t>
  </si>
  <si>
    <t>afstand per categorie invullen</t>
  </si>
  <si>
    <t>aantal deelnemers invullen</t>
  </si>
  <si>
    <t>wordt automatisch berekend uit H</t>
  </si>
  <si>
    <t>waarde invullen 0 of 1 i.v.m. paren of kwartetstart</t>
  </si>
  <si>
    <t>tijd invullen volgens ritschema staatje moet met decimale waarde achter en met komma dus:1,20</t>
  </si>
  <si>
    <t>wordt automatisch berekend uit G en I</t>
  </si>
  <si>
    <t>invullen als er moet worden gedweild tijd met dubbele punt dus 0:20</t>
  </si>
  <si>
    <t>wordt automatisch ingevuld door A in te vullen</t>
  </si>
  <si>
    <t>is benodigde tijd plus starttijd</t>
  </si>
  <si>
    <t>N</t>
  </si>
  <si>
    <t>is de optelsom van alle deelnemers die aan de start komen</t>
  </si>
  <si>
    <t>O</t>
  </si>
  <si>
    <t>is de optelsom van de rittijden en de baanverzorging tijd</t>
  </si>
  <si>
    <t>wordt automatisch ingevuld door de berekening van O</t>
  </si>
  <si>
    <t>Totalen:</t>
  </si>
  <si>
    <t>dlnmrs</t>
  </si>
  <si>
    <t>Tijd:</t>
  </si>
  <si>
    <t>minuten</t>
  </si>
  <si>
    <t>Regio D/HA/N</t>
  </si>
  <si>
    <t>Nummer: 08-1901B</t>
  </si>
  <si>
    <t>Kardinge</t>
  </si>
  <si>
    <t>Scheidsrechters:</t>
  </si>
  <si>
    <t>Meintje van der Ark</t>
  </si>
  <si>
    <t>Klaas Meindertsma</t>
  </si>
  <si>
    <t>270.</t>
  </si>
  <si>
    <t>19.30</t>
  </si>
  <si>
    <t>23.00</t>
  </si>
  <si>
    <t>215</t>
  </si>
  <si>
    <t>Goed</t>
  </si>
  <si>
    <t>DA</t>
  </si>
  <si>
    <t>HA</t>
  </si>
  <si>
    <t>baanverzorging</t>
  </si>
  <si>
    <t>DN</t>
  </si>
  <si>
    <t>HN</t>
  </si>
  <si>
    <t>Kardingebokaal</t>
  </si>
  <si>
    <t>kardinge</t>
  </si>
  <si>
    <t>Meintje van der Ark en Klaas Meindertsma</t>
  </si>
  <si>
    <t>baanverzorging + blokjes leggen.</t>
  </si>
  <si>
    <t>inrijden</t>
  </si>
  <si>
    <t>meisjes pup A/B</t>
  </si>
  <si>
    <t>jongens pup. A/B</t>
  </si>
  <si>
    <t>meisjes jun.C</t>
  </si>
  <si>
    <t>jongens jun.C</t>
  </si>
  <si>
    <t>meisjes jun.B</t>
  </si>
  <si>
    <t>jongens jun.B</t>
  </si>
  <si>
    <t>verplaatsen start</t>
  </si>
  <si>
    <t>meisjes pup.A/B</t>
  </si>
  <si>
    <t>jongens pupA/B</t>
  </si>
  <si>
    <t>baanverzorging + huldiging 500m</t>
  </si>
  <si>
    <t>baanverzorging + huldiging 700 + 1000m</t>
  </si>
  <si>
    <t>huldiging 1500 m en eindklassement</t>
  </si>
  <si>
    <t>* Start paren = 0</t>
  </si>
  <si>
    <t>0 ms</t>
  </si>
  <si>
    <t>Baanverzorging</t>
  </si>
  <si>
    <t>Baanverzorging en blokjesleggen</t>
  </si>
  <si>
    <t>jongens pup.A/B</t>
  </si>
  <si>
    <t>dweil</t>
  </si>
  <si>
    <t>baanverzorging en huldiging 500m</t>
  </si>
  <si>
    <t>baanverzorging en hulidiging 700/1000m</t>
  </si>
  <si>
    <t>huldiging 1500m en eindklassement</t>
  </si>
  <si>
    <t>Wedstrijdtijd per kwartet</t>
  </si>
  <si>
    <t>Pupillen</t>
  </si>
  <si>
    <t>100 mtr</t>
  </si>
  <si>
    <t>1.0 min.</t>
  </si>
  <si>
    <t>300 mtr</t>
  </si>
  <si>
    <t>1.2 min.</t>
  </si>
  <si>
    <t>500 mtr</t>
  </si>
  <si>
    <t>2.3 min.</t>
  </si>
  <si>
    <t>1000 mtr</t>
  </si>
  <si>
    <t>3.5 min.</t>
  </si>
  <si>
    <t>Junioren C</t>
  </si>
  <si>
    <t>2.1 min.</t>
  </si>
  <si>
    <t>3.0 min.</t>
  </si>
  <si>
    <t>1500 mtr</t>
  </si>
  <si>
    <t>4.0 min.</t>
  </si>
  <si>
    <t>Junioren B</t>
  </si>
  <si>
    <t>2.0 min.</t>
  </si>
  <si>
    <t>2.9 min.</t>
  </si>
  <si>
    <t>3.7 min.</t>
  </si>
  <si>
    <t>Junioren A</t>
  </si>
  <si>
    <t>Senioren</t>
  </si>
  <si>
    <t xml:space="preserve"> 1000 mtr</t>
  </si>
  <si>
    <t>2.8 min.</t>
  </si>
  <si>
    <t>Veteranen</t>
  </si>
  <si>
    <t>3000 mtr</t>
  </si>
  <si>
    <t>6.5 min.</t>
  </si>
  <si>
    <t>5000 mtr</t>
  </si>
  <si>
    <t>10.0 min.</t>
  </si>
  <si>
    <t>10000 mtr</t>
  </si>
  <si>
    <t>19.0 min.</t>
  </si>
  <si>
    <t>Startwissel</t>
  </si>
  <si>
    <t>5.0 min.</t>
  </si>
  <si>
    <t>Dweilpauze</t>
  </si>
  <si>
    <t>20.0 min.</t>
  </si>
  <si>
    <t>Jury wissel</t>
  </si>
  <si>
    <t>Baanverzorging na ca.</t>
  </si>
  <si>
    <t xml:space="preserve">45 .0 min </t>
  </si>
  <si>
    <t xml:space="preserve">  </t>
  </si>
  <si>
    <t>Sjoerd Hoogeveen; Klaas Karst</t>
  </si>
</sst>
</file>

<file path=xl/styles.xml><?xml version="1.0" encoding="utf-8"?>
<styleSheet xmlns="http://schemas.openxmlformats.org/spreadsheetml/2006/main">
  <numFmts count="6">
    <numFmt numFmtId="164" formatCode="dd/mm/yyyy"/>
    <numFmt numFmtId="165" formatCode="[mm]"/>
    <numFmt numFmtId="166" formatCode="0.0"/>
    <numFmt numFmtId="167" formatCode="0.000"/>
    <numFmt numFmtId="168" formatCode="d\ mmm\ yy"/>
    <numFmt numFmtId="169" formatCode="dd/mmm"/>
  </numFmts>
  <fonts count="13">
    <font>
      <sz val="10"/>
      <name val="Arial"/>
    </font>
    <font>
      <b/>
      <i/>
      <sz val="12"/>
      <name val="Arial"/>
      <family val="2"/>
    </font>
    <font>
      <b/>
      <sz val="10"/>
      <name val="Arial"/>
    </font>
    <font>
      <b/>
      <sz val="11"/>
      <name val="Arial"/>
      <family val="2"/>
    </font>
    <font>
      <b/>
      <i/>
      <u/>
      <sz val="11"/>
      <name val="Arial"/>
      <family val="2"/>
    </font>
    <font>
      <sz val="11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u/>
      <sz val="10"/>
      <name val="Arial"/>
    </font>
    <font>
      <b/>
      <i/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Border="1"/>
    <xf numFmtId="20" fontId="0" fillId="0" borderId="0" xfId="0" applyNumberFormat="1" applyAlignment="1">
      <alignment horizontal="center"/>
    </xf>
    <xf numFmtId="0" fontId="0" fillId="0" borderId="0" xfId="0" applyBorder="1"/>
    <xf numFmtId="0" fontId="1" fillId="0" borderId="2" xfId="0" applyFont="1" applyBorder="1"/>
    <xf numFmtId="0" fontId="0" fillId="0" borderId="3" xfId="0" applyBorder="1"/>
    <xf numFmtId="20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0" fontId="0" fillId="0" borderId="7" xfId="0" applyBorder="1"/>
    <xf numFmtId="0" fontId="2" fillId="0" borderId="7" xfId="0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/>
    <xf numFmtId="0" fontId="2" fillId="0" borderId="1" xfId="0" applyFont="1" applyBorder="1"/>
    <xf numFmtId="0" fontId="2" fillId="0" borderId="0" xfId="0" applyFont="1" applyBorder="1"/>
    <xf numFmtId="0" fontId="3" fillId="0" borderId="9" xfId="0" applyFont="1" applyBorder="1"/>
    <xf numFmtId="0" fontId="3" fillId="0" borderId="0" xfId="0" applyFont="1" applyBorder="1" applyProtection="1">
      <protection locked="0"/>
    </xf>
    <xf numFmtId="0" fontId="3" fillId="0" borderId="0" xfId="0" applyFont="1" applyBorder="1"/>
    <xf numFmtId="0" fontId="3" fillId="0" borderId="10" xfId="0" applyFont="1" applyBorder="1"/>
    <xf numFmtId="20" fontId="3" fillId="0" borderId="0" xfId="0" applyNumberFormat="1" applyFont="1" applyBorder="1" applyAlignment="1">
      <alignment horizontal="left"/>
    </xf>
    <xf numFmtId="0" fontId="0" fillId="0" borderId="11" xfId="0" applyBorder="1"/>
    <xf numFmtId="0" fontId="2" fillId="0" borderId="0" xfId="0" applyFont="1"/>
    <xf numFmtId="0" fontId="0" fillId="0" borderId="9" xfId="0" applyBorder="1"/>
    <xf numFmtId="0" fontId="0" fillId="0" borderId="10" xfId="0" applyBorder="1"/>
    <xf numFmtId="0" fontId="3" fillId="0" borderId="12" xfId="0" applyFont="1" applyBorder="1"/>
    <xf numFmtId="0" fontId="0" fillId="0" borderId="13" xfId="0" applyBorder="1"/>
    <xf numFmtId="165" fontId="4" fillId="0" borderId="13" xfId="0" applyNumberFormat="1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6" xfId="0" applyFont="1" applyBorder="1"/>
    <xf numFmtId="20" fontId="4" fillId="0" borderId="7" xfId="0" applyNumberFormat="1" applyFont="1" applyFill="1" applyBorder="1" applyProtection="1">
      <protection locked="0"/>
    </xf>
    <xf numFmtId="20" fontId="3" fillId="0" borderId="7" xfId="0" applyNumberFormat="1" applyFont="1" applyBorder="1" applyAlignment="1" applyProtection="1">
      <alignment horizontal="center"/>
    </xf>
    <xf numFmtId="20" fontId="4" fillId="0" borderId="7" xfId="0" applyNumberFormat="1" applyFont="1" applyBorder="1" applyProtection="1">
      <protection locked="0"/>
    </xf>
    <xf numFmtId="0" fontId="3" fillId="0" borderId="15" xfId="0" applyFont="1" applyBorder="1" applyAlignment="1">
      <alignment horizontal="left"/>
    </xf>
    <xf numFmtId="20" fontId="3" fillId="0" borderId="7" xfId="0" applyNumberFormat="1" applyFont="1" applyBorder="1" applyAlignment="1">
      <alignment horizontal="left"/>
    </xf>
    <xf numFmtId="0" fontId="3" fillId="0" borderId="7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3" fillId="0" borderId="16" xfId="0" applyFont="1" applyBorder="1"/>
    <xf numFmtId="165" fontId="6" fillId="0" borderId="7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0" xfId="0" applyFont="1" applyBorder="1" applyProtection="1">
      <protection locked="0"/>
    </xf>
    <xf numFmtId="20" fontId="7" fillId="0" borderId="1" xfId="0" applyNumberFormat="1" applyFont="1" applyBorder="1" applyAlignment="1">
      <alignment horizontal="left"/>
    </xf>
    <xf numFmtId="0" fontId="8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Protection="1">
      <protection locked="0"/>
    </xf>
    <xf numFmtId="0" fontId="2" fillId="0" borderId="11" xfId="0" applyFont="1" applyBorder="1"/>
    <xf numFmtId="20" fontId="9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9" xfId="0" applyFont="1" applyBorder="1"/>
    <xf numFmtId="0" fontId="9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 applyProtection="1">
      <alignment horizontal="right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Protection="1">
      <protection locked="0"/>
    </xf>
    <xf numFmtId="0" fontId="2" fillId="0" borderId="17" xfId="0" applyFont="1" applyBorder="1"/>
    <xf numFmtId="0" fontId="2" fillId="0" borderId="18" xfId="0" applyFont="1" applyBorder="1"/>
    <xf numFmtId="20" fontId="9" fillId="0" borderId="19" xfId="0" applyNumberFormat="1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Font="1" applyBorder="1"/>
    <xf numFmtId="0" fontId="2" fillId="0" borderId="20" xfId="0" applyFont="1" applyBorder="1"/>
    <xf numFmtId="0" fontId="2" fillId="0" borderId="9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20" fontId="2" fillId="0" borderId="19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2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 applyAlignment="1" applyProtection="1">
      <alignment horizontal="center"/>
      <protection locked="0"/>
    </xf>
    <xf numFmtId="166" fontId="6" fillId="0" borderId="24" xfId="0" applyNumberFormat="1" applyFont="1" applyFill="1" applyBorder="1" applyAlignment="1" applyProtection="1">
      <alignment horizontal="center"/>
      <protection locked="0"/>
    </xf>
    <xf numFmtId="20" fontId="6" fillId="0" borderId="24" xfId="0" applyNumberFormat="1" applyFont="1" applyBorder="1" applyAlignment="1">
      <alignment horizontal="center"/>
    </xf>
    <xf numFmtId="20" fontId="6" fillId="0" borderId="24" xfId="0" applyNumberFormat="1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167" fontId="0" fillId="0" borderId="0" xfId="0" applyNumberFormat="1" applyBorder="1"/>
    <xf numFmtId="0" fontId="0" fillId="0" borderId="23" xfId="0" applyFill="1" applyBorder="1" applyAlignment="1" applyProtection="1">
      <alignment horizontal="left"/>
      <protection locked="0"/>
    </xf>
    <xf numFmtId="0" fontId="0" fillId="0" borderId="24" xfId="0" applyFill="1" applyBorder="1" applyAlignment="1" applyProtection="1">
      <alignment horizontal="center"/>
      <protection locked="0"/>
    </xf>
    <xf numFmtId="166" fontId="0" fillId="0" borderId="24" xfId="0" applyNumberFormat="1" applyFill="1" applyBorder="1" applyAlignment="1" applyProtection="1">
      <alignment horizontal="center"/>
      <protection locked="0"/>
    </xf>
    <xf numFmtId="20" fontId="0" fillId="0" borderId="24" xfId="0" applyNumberFormat="1" applyBorder="1" applyAlignment="1">
      <alignment horizontal="center"/>
    </xf>
    <xf numFmtId="20" fontId="0" fillId="0" borderId="24" xfId="0" applyNumberFormat="1" applyBorder="1" applyAlignment="1" applyProtection="1">
      <alignment horizontal="center"/>
      <protection locked="0"/>
    </xf>
    <xf numFmtId="21" fontId="0" fillId="0" borderId="0" xfId="0" applyNumberFormat="1" applyBorder="1"/>
    <xf numFmtId="0" fontId="10" fillId="0" borderId="6" xfId="0" applyFont="1" applyBorder="1"/>
    <xf numFmtId="20" fontId="2" fillId="0" borderId="7" xfId="0" applyNumberFormat="1" applyFont="1" applyBorder="1" applyAlignment="1">
      <alignment horizontal="center"/>
    </xf>
    <xf numFmtId="0" fontId="10" fillId="0" borderId="6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20" fontId="2" fillId="0" borderId="7" xfId="0" applyNumberFormat="1" applyFont="1" applyBorder="1" applyAlignment="1" applyProtection="1">
      <alignment vertical="top"/>
      <protection locked="0"/>
    </xf>
    <xf numFmtId="21" fontId="0" fillId="0" borderId="24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21" fontId="0" fillId="0" borderId="24" xfId="0" applyNumberFormat="1" applyBorder="1"/>
    <xf numFmtId="0" fontId="0" fillId="0" borderId="25" xfId="0" applyBorder="1" applyProtection="1">
      <protection locked="0"/>
    </xf>
    <xf numFmtId="0" fontId="11" fillId="0" borderId="26" xfId="0" applyFont="1" applyBorder="1" applyAlignment="1" applyProtection="1">
      <alignment horizontal="right"/>
      <protection locked="0"/>
    </xf>
    <xf numFmtId="0" fontId="0" fillId="0" borderId="27" xfId="0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21" fontId="0" fillId="0" borderId="27" xfId="0" applyNumberFormat="1" applyBorder="1" applyAlignment="1">
      <alignment horizontal="center"/>
    </xf>
    <xf numFmtId="21" fontId="11" fillId="0" borderId="27" xfId="0" applyNumberFormat="1" applyFont="1" applyBorder="1" applyAlignment="1">
      <alignment horizontal="left"/>
    </xf>
    <xf numFmtId="165" fontId="6" fillId="0" borderId="27" xfId="0" applyNumberFormat="1" applyFont="1" applyBorder="1" applyAlignment="1">
      <alignment horizontal="center"/>
    </xf>
    <xf numFmtId="21" fontId="11" fillId="0" borderId="27" xfId="0" applyNumberFormat="1" applyFont="1" applyBorder="1" applyAlignment="1">
      <alignment horizontal="center"/>
    </xf>
    <xf numFmtId="0" fontId="0" fillId="0" borderId="28" xfId="0" applyBorder="1" applyProtection="1">
      <protection locked="0"/>
    </xf>
    <xf numFmtId="0" fontId="10" fillId="0" borderId="0" xfId="0" applyFont="1" applyBorder="1"/>
    <xf numFmtId="20" fontId="2" fillId="0" borderId="0" xfId="0" applyNumberFormat="1" applyFont="1" applyBorder="1" applyAlignment="1">
      <alignment horizontal="center"/>
    </xf>
    <xf numFmtId="0" fontId="10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20" fontId="2" fillId="0" borderId="0" xfId="0" applyNumberFormat="1" applyFont="1" applyBorder="1" applyAlignment="1" applyProtection="1">
      <alignment vertical="top"/>
      <protection locked="0"/>
    </xf>
    <xf numFmtId="164" fontId="12" fillId="0" borderId="7" xfId="0" applyNumberFormat="1" applyFont="1" applyBorder="1"/>
    <xf numFmtId="0" fontId="5" fillId="0" borderId="0" xfId="0" applyFont="1" applyBorder="1"/>
    <xf numFmtId="165" fontId="3" fillId="0" borderId="13" xfId="0" applyNumberFormat="1" applyFont="1" applyBorder="1" applyAlignment="1" applyProtection="1">
      <alignment horizontal="right"/>
    </xf>
    <xf numFmtId="20" fontId="3" fillId="0" borderId="7" xfId="0" applyNumberFormat="1" applyFont="1" applyFill="1" applyBorder="1" applyProtection="1">
      <protection locked="0"/>
    </xf>
    <xf numFmtId="20" fontId="3" fillId="0" borderId="7" xfId="0" applyNumberFormat="1" applyFont="1" applyBorder="1" applyProtection="1">
      <protection locked="0"/>
    </xf>
    <xf numFmtId="165" fontId="12" fillId="0" borderId="7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  <protection locked="0"/>
    </xf>
    <xf numFmtId="1" fontId="0" fillId="0" borderId="24" xfId="0" applyNumberFormat="1" applyFill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1" fontId="0" fillId="0" borderId="29" xfId="0" applyNumberFormat="1" applyFill="1" applyBorder="1" applyAlignment="1" applyProtection="1">
      <alignment horizontal="center"/>
      <protection locked="0"/>
    </xf>
    <xf numFmtId="166" fontId="0" fillId="0" borderId="29" xfId="0" applyNumberFormat="1" applyFill="1" applyBorder="1" applyAlignment="1" applyProtection="1">
      <alignment horizontal="center"/>
      <protection locked="0"/>
    </xf>
    <xf numFmtId="0" fontId="0" fillId="0" borderId="30" xfId="0" applyFont="1" applyFill="1" applyBorder="1" applyAlignment="1" applyProtection="1">
      <alignment horizontal="left"/>
      <protection locked="0"/>
    </xf>
    <xf numFmtId="20" fontId="0" fillId="0" borderId="31" xfId="0" applyNumberForma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</xf>
    <xf numFmtId="165" fontId="2" fillId="0" borderId="27" xfId="0" applyNumberFormat="1" applyFont="1" applyBorder="1" applyAlignment="1">
      <alignment horizontal="center"/>
    </xf>
    <xf numFmtId="20" fontId="0" fillId="0" borderId="0" xfId="0" applyNumberFormat="1" applyBorder="1" applyAlignment="1" applyProtection="1">
      <alignment vertical="top"/>
      <protection locked="0"/>
    </xf>
    <xf numFmtId="168" fontId="0" fillId="0" borderId="7" xfId="0" applyNumberFormat="1" applyBorder="1"/>
    <xf numFmtId="165" fontId="5" fillId="0" borderId="13" xfId="0" applyNumberFormat="1" applyFont="1" applyBorder="1" applyAlignment="1" applyProtection="1">
      <alignment horizontal="right"/>
    </xf>
    <xf numFmtId="165" fontId="0" fillId="0" borderId="7" xfId="0" applyNumberFormat="1" applyBorder="1" applyAlignment="1" applyProtection="1">
      <alignment horizontal="right"/>
    </xf>
    <xf numFmtId="0" fontId="9" fillId="0" borderId="23" xfId="0" applyFont="1" applyFill="1" applyBorder="1" applyAlignment="1" applyProtection="1">
      <alignment horizontal="left"/>
      <protection locked="0"/>
    </xf>
    <xf numFmtId="20" fontId="9" fillId="0" borderId="24" xfId="0" applyNumberFormat="1" applyFont="1" applyBorder="1" applyAlignment="1" applyProtection="1">
      <alignment horizontal="center"/>
      <protection locked="0"/>
    </xf>
    <xf numFmtId="0" fontId="9" fillId="0" borderId="32" xfId="0" applyFont="1" applyFill="1" applyBorder="1" applyAlignment="1" applyProtection="1">
      <alignment horizontal="left"/>
      <protection locked="0"/>
    </xf>
    <xf numFmtId="169" fontId="0" fillId="0" borderId="7" xfId="0" applyNumberFormat="1" applyFont="1" applyBorder="1"/>
    <xf numFmtId="0" fontId="0" fillId="0" borderId="32" xfId="0" applyFont="1" applyFill="1" applyBorder="1" applyAlignment="1" applyProtection="1">
      <alignment horizontal="left"/>
      <protection locked="0"/>
    </xf>
    <xf numFmtId="0" fontId="0" fillId="0" borderId="29" xfId="0" applyBorder="1"/>
    <xf numFmtId="0" fontId="12" fillId="0" borderId="24" xfId="0" applyFont="1" applyBorder="1"/>
    <xf numFmtId="0" fontId="0" fillId="0" borderId="24" xfId="0" applyBorder="1" applyAlignment="1">
      <alignment horizontal="right"/>
    </xf>
    <xf numFmtId="0" fontId="2" fillId="0" borderId="13" xfId="0" applyFont="1" applyBorder="1"/>
    <xf numFmtId="0" fontId="0" fillId="0" borderId="12" xfId="0" applyFont="1" applyBorder="1" applyAlignment="1">
      <alignment horizontal="right"/>
    </xf>
    <xf numFmtId="0" fontId="0" fillId="0" borderId="12" xfId="0" applyBorder="1"/>
    <xf numFmtId="0" fontId="2" fillId="0" borderId="10" xfId="0" applyFont="1" applyBorder="1"/>
    <xf numFmtId="0" fontId="0" fillId="0" borderId="29" xfId="0" applyFont="1" applyBorder="1" applyAlignment="1">
      <alignment horizontal="right"/>
    </xf>
    <xf numFmtId="0" fontId="2" fillId="0" borderId="33" xfId="0" applyFont="1" applyBorder="1"/>
    <xf numFmtId="0" fontId="0" fillId="0" borderId="34" xfId="0" applyFont="1" applyBorder="1" applyAlignment="1">
      <alignment horizontal="right"/>
    </xf>
    <xf numFmtId="0" fontId="0" fillId="0" borderId="34" xfId="0" applyBorder="1"/>
    <xf numFmtId="0" fontId="2" fillId="0" borderId="31" xfId="0" applyFont="1" applyBorder="1"/>
    <xf numFmtId="0" fontId="0" fillId="0" borderId="31" xfId="0" applyFont="1" applyBorder="1" applyAlignment="1">
      <alignment horizontal="right"/>
    </xf>
    <xf numFmtId="0" fontId="0" fillId="0" borderId="31" xfId="0" applyBorder="1"/>
    <xf numFmtId="0" fontId="2" fillId="0" borderId="24" xfId="0" applyFont="1" applyBorder="1"/>
    <xf numFmtId="0" fontId="2" fillId="0" borderId="27" xfId="0" applyFont="1" applyBorder="1"/>
    <xf numFmtId="0" fontId="0" fillId="0" borderId="27" xfId="0" applyFont="1" applyBorder="1" applyAlignment="1">
      <alignment horizontal="right"/>
    </xf>
    <xf numFmtId="0" fontId="0" fillId="0" borderId="27" xfId="0" applyBorder="1"/>
    <xf numFmtId="0" fontId="2" fillId="0" borderId="12" xfId="0" applyFont="1" applyBorder="1"/>
    <xf numFmtId="0" fontId="0" fillId="0" borderId="7" xfId="0" applyBorder="1" applyAlignment="1">
      <alignment horizontal="right"/>
    </xf>
    <xf numFmtId="0" fontId="0" fillId="0" borderId="35" xfId="0" applyBorder="1"/>
    <xf numFmtId="0" fontId="0" fillId="0" borderId="1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5" xfId="0" applyBorder="1"/>
    <xf numFmtId="0" fontId="12" fillId="0" borderId="12" xfId="0" applyFont="1" applyBorder="1"/>
    <xf numFmtId="0" fontId="0" fillId="0" borderId="36" xfId="0" applyBorder="1"/>
    <xf numFmtId="20" fontId="2" fillId="0" borderId="16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171"/>
  <sheetViews>
    <sheetView tabSelected="1" topLeftCell="A4" workbookViewId="0">
      <selection activeCell="J8" sqref="J8"/>
    </sheetView>
  </sheetViews>
  <sheetFormatPr defaultColWidth="9" defaultRowHeight="12.75"/>
  <cols>
    <col min="1" max="1" width="15.5703125" style="1" customWidth="1"/>
    <col min="2" max="3" width="8.7109375" customWidth="1"/>
    <col min="4" max="4" width="6.7109375" customWidth="1"/>
    <col min="5" max="5" width="5.42578125" customWidth="1"/>
    <col min="6" max="6" width="8.7109375" style="2" customWidth="1"/>
    <col min="7" max="7" width="9.7109375" customWidth="1"/>
    <col min="8" max="9" width="8.7109375" customWidth="1"/>
    <col min="10" max="10" width="9.42578125" customWidth="1"/>
    <col min="11" max="11" width="8" customWidth="1"/>
    <col min="12" max="12" width="9.42578125" style="3" customWidth="1"/>
    <col min="13" max="13" width="9.140625" style="3" customWidth="1"/>
  </cols>
  <sheetData>
    <row r="1" spans="1:15" s="8" customFormat="1" ht="15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7"/>
      <c r="M1" s="1"/>
    </row>
    <row r="2" spans="1:15" s="17" customFormat="1">
      <c r="A2" s="9" t="s">
        <v>1</v>
      </c>
      <c r="B2" s="10" t="s">
        <v>95</v>
      </c>
      <c r="C2" s="11"/>
      <c r="D2" s="12"/>
      <c r="E2" s="12"/>
      <c r="F2" s="10" t="s">
        <v>2</v>
      </c>
      <c r="G2" s="143">
        <v>44891</v>
      </c>
      <c r="H2" s="13"/>
      <c r="I2" s="11"/>
      <c r="J2" s="14" t="s">
        <v>3</v>
      </c>
      <c r="K2" s="10"/>
      <c r="L2" s="15"/>
      <c r="M2" s="16"/>
    </row>
    <row r="3" spans="1:15" s="24" customFormat="1" ht="13.5" customHeight="1">
      <c r="A3" s="18" t="s">
        <v>4</v>
      </c>
      <c r="B3" s="19" t="s">
        <v>81</v>
      </c>
      <c r="C3" s="19"/>
      <c r="D3" s="20"/>
      <c r="E3" s="21"/>
      <c r="F3" s="22" t="s">
        <v>5</v>
      </c>
      <c r="G3" s="20"/>
      <c r="H3" s="19" t="s">
        <v>159</v>
      </c>
      <c r="I3" s="19"/>
      <c r="J3" s="3"/>
      <c r="K3" s="3"/>
      <c r="L3" s="23"/>
      <c r="M3" s="16"/>
    </row>
    <row r="4" spans="1:15" s="32" customFormat="1" ht="15">
      <c r="A4" s="25"/>
      <c r="B4" s="3"/>
      <c r="C4" s="3"/>
      <c r="D4" s="3"/>
      <c r="E4" s="26"/>
      <c r="F4" s="3"/>
      <c r="G4" s="3"/>
      <c r="H4" s="3"/>
      <c r="I4" s="27" t="s">
        <v>7</v>
      </c>
      <c r="J4" s="28"/>
      <c r="K4" s="138">
        <f>SUM(D5-B5)</f>
        <v>0.24999999999999994</v>
      </c>
      <c r="L4" s="30" t="s">
        <v>9</v>
      </c>
      <c r="M4" s="31"/>
    </row>
    <row r="5" spans="1:15" s="20" customFormat="1" ht="15">
      <c r="A5" s="33" t="s">
        <v>10</v>
      </c>
      <c r="B5" s="123">
        <v>0.41666666666666669</v>
      </c>
      <c r="C5" s="35" t="s">
        <v>12</v>
      </c>
      <c r="D5" s="124">
        <v>0.66666666666666663</v>
      </c>
      <c r="E5" s="37"/>
      <c r="F5" s="38" t="s">
        <v>14</v>
      </c>
      <c r="G5" s="39"/>
      <c r="H5" s="40"/>
      <c r="I5" s="41" t="s">
        <v>15</v>
      </c>
      <c r="J5" s="28"/>
      <c r="K5" s="139">
        <f>G33</f>
        <v>0.21791666666666637</v>
      </c>
      <c r="L5" s="43" t="s">
        <v>9</v>
      </c>
      <c r="M5" s="31"/>
    </row>
    <row r="6" spans="1:15" s="17" customFormat="1">
      <c r="A6" s="44" t="s">
        <v>17</v>
      </c>
      <c r="C6" s="45"/>
      <c r="F6" s="1"/>
      <c r="H6" s="46" t="s">
        <v>18</v>
      </c>
      <c r="I6" s="47"/>
      <c r="J6" s="48"/>
      <c r="K6" s="48"/>
      <c r="L6" s="49"/>
      <c r="M6" s="16"/>
    </row>
    <row r="7" spans="1:15" s="17" customFormat="1">
      <c r="A7" s="25"/>
      <c r="B7" s="3"/>
      <c r="C7" s="3"/>
      <c r="F7" s="50" t="s">
        <v>19</v>
      </c>
      <c r="G7" s="126">
        <v>1</v>
      </c>
      <c r="H7" s="52"/>
      <c r="I7" s="53"/>
      <c r="J7" s="53"/>
      <c r="K7" s="48"/>
      <c r="L7" s="49"/>
      <c r="M7" s="16"/>
    </row>
    <row r="8" spans="1:15" s="17" customFormat="1">
      <c r="A8" s="54" t="s">
        <v>21</v>
      </c>
      <c r="B8" s="3"/>
      <c r="C8" s="55" t="s">
        <v>22</v>
      </c>
      <c r="D8" s="56"/>
      <c r="E8" s="57" t="s">
        <v>23</v>
      </c>
      <c r="F8" s="50" t="s">
        <v>112</v>
      </c>
      <c r="G8" s="53"/>
      <c r="H8" s="58"/>
      <c r="I8" s="59"/>
      <c r="J8" s="59"/>
      <c r="K8" s="60"/>
      <c r="L8" s="15"/>
      <c r="M8" s="16"/>
    </row>
    <row r="9" spans="1:15" s="17" customFormat="1">
      <c r="A9" s="54" t="s">
        <v>25</v>
      </c>
      <c r="B9" s="3"/>
      <c r="C9" s="55" t="s">
        <v>26</v>
      </c>
      <c r="D9" s="56"/>
      <c r="E9" s="57" t="s">
        <v>113</v>
      </c>
      <c r="F9" s="50" t="s">
        <v>28</v>
      </c>
      <c r="G9" s="53"/>
      <c r="H9" s="52"/>
      <c r="I9" s="53"/>
      <c r="J9" s="53"/>
      <c r="K9" s="48"/>
      <c r="L9" s="49"/>
      <c r="M9" s="16"/>
    </row>
    <row r="10" spans="1:15" s="17" customFormat="1">
      <c r="A10" s="61"/>
      <c r="B10" s="62"/>
      <c r="C10" s="62"/>
      <c r="D10" s="62"/>
      <c r="E10" s="62"/>
      <c r="F10" s="63"/>
      <c r="G10" s="64"/>
      <c r="H10" s="65"/>
      <c r="I10" s="64"/>
      <c r="J10" s="64"/>
      <c r="K10" s="66"/>
      <c r="L10" s="67"/>
      <c r="M10" s="16"/>
    </row>
    <row r="11" spans="1:15" s="71" customFormat="1" ht="13.15" customHeight="1">
      <c r="A11" s="68" t="s">
        <v>29</v>
      </c>
      <c r="B11" s="69" t="s">
        <v>30</v>
      </c>
      <c r="C11" s="69" t="s">
        <v>31</v>
      </c>
      <c r="D11" s="69" t="s">
        <v>32</v>
      </c>
      <c r="E11" s="69" t="s">
        <v>33</v>
      </c>
      <c r="F11" s="171" t="s">
        <v>34</v>
      </c>
      <c r="G11" s="171"/>
      <c r="H11" s="172" t="s">
        <v>35</v>
      </c>
      <c r="I11" s="172"/>
      <c r="J11" s="173" t="s">
        <v>36</v>
      </c>
      <c r="K11" s="173"/>
      <c r="L11" s="173"/>
      <c r="M11" s="70"/>
    </row>
    <row r="12" spans="1:15" s="76" customFormat="1" ht="27" customHeight="1">
      <c r="A12" s="72"/>
      <c r="B12" s="73" t="s">
        <v>37</v>
      </c>
      <c r="C12" s="73" t="s">
        <v>38</v>
      </c>
      <c r="D12" s="73"/>
      <c r="E12" s="73" t="s">
        <v>39</v>
      </c>
      <c r="F12" s="74" t="s">
        <v>40</v>
      </c>
      <c r="G12" s="73" t="s">
        <v>41</v>
      </c>
      <c r="H12" s="73" t="s">
        <v>42</v>
      </c>
      <c r="I12" s="73" t="s">
        <v>43</v>
      </c>
      <c r="J12" s="73" t="s">
        <v>42</v>
      </c>
      <c r="K12" s="73" t="s">
        <v>43</v>
      </c>
      <c r="L12" s="75" t="s">
        <v>41</v>
      </c>
      <c r="M12" s="69"/>
    </row>
    <row r="13" spans="1:15" s="3" customFormat="1" ht="20.100000000000001" customHeight="1">
      <c r="A13" s="85" t="s">
        <v>114</v>
      </c>
      <c r="B13" s="86"/>
      <c r="C13" s="86"/>
      <c r="D13" s="127">
        <f t="shared" ref="D13:D15" si="0">ROUNDUP((IF($G$7=1,C13/2,C13/4)),0)</f>
        <v>0</v>
      </c>
      <c r="E13" s="87"/>
      <c r="F13" s="89">
        <f t="shared" ref="F13:F32" si="1">TIME(0,TRUNC(D13*E13),ROUND(((D13*E13-TRUNC(D13*E13))+0.8)*60,))</f>
        <v>5.5555555555555556E-4</v>
      </c>
      <c r="G13" s="89">
        <v>2.0833333333333332E-2</v>
      </c>
      <c r="H13" s="88">
        <v>0.41666666666666669</v>
      </c>
      <c r="I13" s="88">
        <f>F13+G13+H13</f>
        <v>0.43805555555555559</v>
      </c>
      <c r="J13" s="89"/>
      <c r="K13" s="82"/>
      <c r="L13" s="83"/>
      <c r="M13" s="1"/>
      <c r="N13" s="84"/>
    </row>
    <row r="14" spans="1:15" s="3" customFormat="1" ht="20.100000000000001" customHeight="1">
      <c r="A14" s="85" t="s">
        <v>99</v>
      </c>
      <c r="B14" s="86"/>
      <c r="C14" s="86"/>
      <c r="D14" s="127">
        <f t="shared" si="0"/>
        <v>0</v>
      </c>
      <c r="E14" s="87"/>
      <c r="F14" s="89">
        <f t="shared" si="1"/>
        <v>5.5555555555555556E-4</v>
      </c>
      <c r="G14" s="89">
        <v>6.9444444444444441E-3</v>
      </c>
      <c r="H14" s="88">
        <f t="shared" ref="H14:H32" si="2">(I13)</f>
        <v>0.43805555555555559</v>
      </c>
      <c r="I14" s="88">
        <f>H14+G14</f>
        <v>0.44500000000000001</v>
      </c>
      <c r="J14" s="82"/>
      <c r="K14" s="82"/>
      <c r="L14" s="83"/>
      <c r="M14" s="1"/>
      <c r="N14" s="84"/>
      <c r="O14" s="90"/>
    </row>
    <row r="15" spans="1:15" s="3" customFormat="1" ht="20.100000000000001" customHeight="1">
      <c r="A15" s="85" t="s">
        <v>115</v>
      </c>
      <c r="B15" s="86"/>
      <c r="C15" s="86"/>
      <c r="D15" s="127">
        <f t="shared" si="0"/>
        <v>0</v>
      </c>
      <c r="E15" s="87"/>
      <c r="F15" s="89">
        <f t="shared" si="1"/>
        <v>5.5555555555555556E-4</v>
      </c>
      <c r="G15" s="89">
        <v>1.3888888888888888E-2</v>
      </c>
      <c r="H15" s="88">
        <f t="shared" si="2"/>
        <v>0.44500000000000001</v>
      </c>
      <c r="I15" s="88">
        <f>F15+G15+H15</f>
        <v>0.45944444444444443</v>
      </c>
      <c r="J15" s="89"/>
      <c r="K15" s="89"/>
      <c r="L15" s="83"/>
      <c r="M15" s="1"/>
      <c r="N15" s="84"/>
      <c r="O15" s="90"/>
    </row>
    <row r="16" spans="1:15" ht="20.100000000000001" customHeight="1">
      <c r="A16" s="85" t="s">
        <v>107</v>
      </c>
      <c r="B16" s="86">
        <v>500</v>
      </c>
      <c r="C16" s="86">
        <v>16</v>
      </c>
      <c r="D16" s="127">
        <v>4</v>
      </c>
      <c r="E16" s="87">
        <v>2.2999999999999998</v>
      </c>
      <c r="F16" s="89">
        <f>TIME(0,TRUNC(D16*E16),ROUND(((D16*E16-TRUNC(D16*E16))+0.8)*60,))</f>
        <v>6.9444444444444441E-3</v>
      </c>
      <c r="G16" s="89"/>
      <c r="H16" s="88">
        <f t="shared" si="2"/>
        <v>0.45944444444444443</v>
      </c>
      <c r="I16" s="88">
        <f>F16+G16+H16</f>
        <v>0.46638888888888885</v>
      </c>
      <c r="J16" s="89"/>
      <c r="K16" s="89"/>
      <c r="L16" s="83"/>
      <c r="M16" s="1"/>
      <c r="N16" s="84"/>
      <c r="O16" s="90"/>
    </row>
    <row r="17" spans="1:15" ht="20.100000000000001" customHeight="1">
      <c r="A17" s="85" t="s">
        <v>116</v>
      </c>
      <c r="B17" s="86">
        <v>500</v>
      </c>
      <c r="C17" s="86">
        <v>16</v>
      </c>
      <c r="D17" s="127">
        <v>4</v>
      </c>
      <c r="E17" s="87">
        <v>2.2999999999999998</v>
      </c>
      <c r="F17" s="89">
        <f t="shared" si="1"/>
        <v>6.9444444444444441E-3</v>
      </c>
      <c r="G17" s="89"/>
      <c r="H17" s="88">
        <f t="shared" si="2"/>
        <v>0.46638888888888885</v>
      </c>
      <c r="I17" s="88">
        <f t="shared" ref="I17:I19" si="3">F17+G17+H17</f>
        <v>0.47333333333333327</v>
      </c>
      <c r="J17" s="89"/>
      <c r="K17" s="89"/>
      <c r="L17" s="83"/>
      <c r="M17" s="1"/>
      <c r="N17" s="84"/>
      <c r="O17" s="90"/>
    </row>
    <row r="18" spans="1:15" ht="20.100000000000001" customHeight="1">
      <c r="A18" s="85" t="s">
        <v>102</v>
      </c>
      <c r="B18" s="86">
        <v>500</v>
      </c>
      <c r="C18" s="86">
        <v>16</v>
      </c>
      <c r="D18" s="127">
        <v>4</v>
      </c>
      <c r="E18" s="87">
        <v>2.1</v>
      </c>
      <c r="F18" s="89">
        <f t="shared" si="1"/>
        <v>6.3888888888888884E-3</v>
      </c>
      <c r="G18" s="89"/>
      <c r="H18" s="88">
        <f t="shared" si="2"/>
        <v>0.47333333333333327</v>
      </c>
      <c r="I18" s="88">
        <f t="shared" si="3"/>
        <v>0.47972222222222216</v>
      </c>
      <c r="J18" s="89"/>
      <c r="K18" s="89"/>
      <c r="L18" s="83"/>
      <c r="N18" s="84"/>
      <c r="O18" s="90"/>
    </row>
    <row r="19" spans="1:15" ht="20.100000000000001" customHeight="1">
      <c r="A19" s="85" t="s">
        <v>103</v>
      </c>
      <c r="B19" s="86">
        <v>500</v>
      </c>
      <c r="C19" s="86">
        <v>16</v>
      </c>
      <c r="D19" s="127">
        <v>4</v>
      </c>
      <c r="E19" s="87">
        <v>2.1</v>
      </c>
      <c r="F19" s="89">
        <f t="shared" si="1"/>
        <v>6.3888888888888884E-3</v>
      </c>
      <c r="G19" s="89"/>
      <c r="H19" s="88">
        <f t="shared" si="2"/>
        <v>0.47972222222222216</v>
      </c>
      <c r="I19" s="88">
        <f t="shared" si="3"/>
        <v>0.48611111111111105</v>
      </c>
      <c r="J19" s="89"/>
      <c r="K19" s="89"/>
      <c r="L19" s="83"/>
      <c r="N19" s="84"/>
      <c r="O19" s="90"/>
    </row>
    <row r="20" spans="1:15" ht="20.100000000000001" customHeight="1">
      <c r="A20" s="85" t="s">
        <v>117</v>
      </c>
      <c r="B20" s="86"/>
      <c r="C20" s="86"/>
      <c r="D20" s="127">
        <f>ROUNDUP((IF($G$7=1,C20/2,C20/4)),0)</f>
        <v>0</v>
      </c>
      <c r="E20" s="87"/>
      <c r="F20" s="89">
        <f t="shared" si="1"/>
        <v>5.5555555555555556E-4</v>
      </c>
      <c r="G20" s="89">
        <v>1.3888888888888888E-2</v>
      </c>
      <c r="H20" s="88">
        <f t="shared" si="2"/>
        <v>0.48611111111111105</v>
      </c>
      <c r="I20" s="88">
        <f>H20+G20</f>
        <v>0.49999999999999994</v>
      </c>
      <c r="J20" s="89"/>
      <c r="K20" s="89"/>
      <c r="L20" s="83"/>
      <c r="M20" s="1"/>
      <c r="N20" s="84"/>
      <c r="O20" s="90"/>
    </row>
    <row r="21" spans="1:15" ht="20.100000000000001" customHeight="1">
      <c r="A21" s="85" t="s">
        <v>104</v>
      </c>
      <c r="B21" s="86">
        <v>500</v>
      </c>
      <c r="C21" s="86">
        <v>16</v>
      </c>
      <c r="D21" s="127">
        <v>4</v>
      </c>
      <c r="E21" s="87">
        <v>2</v>
      </c>
      <c r="F21" s="89">
        <f t="shared" si="1"/>
        <v>6.1111111111111114E-3</v>
      </c>
      <c r="G21" s="89"/>
      <c r="H21" s="88">
        <f t="shared" si="2"/>
        <v>0.49999999999999994</v>
      </c>
      <c r="I21" s="88">
        <f>F21+G21+H21</f>
        <v>0.50611111111111107</v>
      </c>
      <c r="J21" s="89"/>
      <c r="K21" s="89"/>
      <c r="L21" s="83"/>
      <c r="M21" s="1"/>
      <c r="N21" s="84"/>
      <c r="O21" s="90"/>
    </row>
    <row r="22" spans="1:15" ht="20.100000000000001" customHeight="1">
      <c r="A22" s="85" t="s">
        <v>105</v>
      </c>
      <c r="B22" s="86">
        <v>500</v>
      </c>
      <c r="C22" s="86">
        <v>16</v>
      </c>
      <c r="D22" s="127">
        <v>4</v>
      </c>
      <c r="E22" s="87">
        <v>2</v>
      </c>
      <c r="F22" s="89">
        <f t="shared" si="1"/>
        <v>6.1111111111111114E-3</v>
      </c>
      <c r="G22" s="89"/>
      <c r="H22" s="88">
        <f t="shared" si="2"/>
        <v>0.50611111111111107</v>
      </c>
      <c r="I22" s="88">
        <f>F22+G22+H22</f>
        <v>0.51222222222222213</v>
      </c>
      <c r="J22" s="89"/>
      <c r="K22" s="89"/>
      <c r="L22" s="83"/>
      <c r="M22" s="1"/>
      <c r="N22" s="84"/>
      <c r="O22" s="90"/>
    </row>
    <row r="23" spans="1:15" ht="20.100000000000001" customHeight="1">
      <c r="A23" s="85" t="s">
        <v>106</v>
      </c>
      <c r="B23" s="86"/>
      <c r="C23" s="86"/>
      <c r="D23" s="127">
        <f>ROUNDUP((IF($G$7=1,C23/2,C23/4)),0)</f>
        <v>0</v>
      </c>
      <c r="E23" s="87"/>
      <c r="F23" s="89">
        <f t="shared" si="1"/>
        <v>5.5555555555555556E-4</v>
      </c>
      <c r="G23" s="89">
        <v>3.472222222222222E-3</v>
      </c>
      <c r="H23" s="88">
        <f t="shared" si="2"/>
        <v>0.51222222222222213</v>
      </c>
      <c r="I23" s="88">
        <f t="shared" ref="I23:I32" si="4">F23+G23+H23</f>
        <v>0.51624999999999988</v>
      </c>
      <c r="J23" s="89"/>
      <c r="K23" s="89"/>
      <c r="L23" s="83"/>
      <c r="N23" s="84"/>
      <c r="O23" s="90"/>
    </row>
    <row r="24" spans="1:15" ht="20.100000000000001" customHeight="1">
      <c r="A24" s="85" t="s">
        <v>107</v>
      </c>
      <c r="B24" s="86">
        <v>700</v>
      </c>
      <c r="C24" s="86">
        <v>16</v>
      </c>
      <c r="D24" s="127">
        <v>4</v>
      </c>
      <c r="E24" s="87">
        <v>2.8</v>
      </c>
      <c r="F24" s="89">
        <f t="shared" si="1"/>
        <v>8.3333333333333332E-3</v>
      </c>
      <c r="G24" s="89"/>
      <c r="H24" s="88">
        <f t="shared" si="2"/>
        <v>0.51624999999999988</v>
      </c>
      <c r="I24" s="88">
        <f>F24+G24+H24</f>
        <v>0.52458333333333318</v>
      </c>
      <c r="J24" s="89"/>
      <c r="K24" s="89"/>
      <c r="L24" s="83"/>
      <c r="N24" s="84"/>
      <c r="O24" s="90"/>
    </row>
    <row r="25" spans="1:15" ht="20.100000000000001" customHeight="1">
      <c r="A25" s="85" t="s">
        <v>116</v>
      </c>
      <c r="B25" s="86">
        <v>700</v>
      </c>
      <c r="C25" s="86">
        <v>16</v>
      </c>
      <c r="D25" s="127">
        <v>4</v>
      </c>
      <c r="E25" s="87">
        <v>2.8</v>
      </c>
      <c r="F25" s="89">
        <f t="shared" si="1"/>
        <v>8.3333333333333332E-3</v>
      </c>
      <c r="G25" s="89"/>
      <c r="H25" s="88">
        <f t="shared" si="2"/>
        <v>0.52458333333333318</v>
      </c>
      <c r="I25" s="88">
        <f t="shared" si="4"/>
        <v>0.53291666666666648</v>
      </c>
      <c r="J25" s="89"/>
      <c r="K25" s="89"/>
      <c r="L25" s="83"/>
      <c r="N25" s="84"/>
      <c r="O25" s="90"/>
    </row>
    <row r="26" spans="1:15" ht="20.100000000000001" customHeight="1">
      <c r="A26" s="85" t="s">
        <v>118</v>
      </c>
      <c r="B26" s="86"/>
      <c r="C26" s="86"/>
      <c r="D26" s="127">
        <f>ROUNDUP((IF($G$7=1,C26/2,C26/4)),0)</f>
        <v>0</v>
      </c>
      <c r="E26" s="87"/>
      <c r="F26" s="89">
        <f t="shared" si="1"/>
        <v>5.5555555555555556E-4</v>
      </c>
      <c r="G26" s="89">
        <v>2.0833333333333332E-2</v>
      </c>
      <c r="H26" s="88">
        <f t="shared" si="2"/>
        <v>0.53291666666666648</v>
      </c>
      <c r="I26" s="88">
        <f t="shared" si="4"/>
        <v>0.55430555555555538</v>
      </c>
      <c r="J26" s="89"/>
      <c r="K26" s="89"/>
      <c r="L26" s="83"/>
      <c r="N26" s="84"/>
      <c r="O26" s="90"/>
    </row>
    <row r="27" spans="1:15" ht="20.100000000000001" customHeight="1">
      <c r="A27" s="144" t="s">
        <v>102</v>
      </c>
      <c r="B27" s="86">
        <v>1000</v>
      </c>
      <c r="C27" s="86">
        <v>16</v>
      </c>
      <c r="D27" s="127">
        <v>4</v>
      </c>
      <c r="E27" s="87">
        <v>3</v>
      </c>
      <c r="F27" s="89">
        <f t="shared" si="1"/>
        <v>8.8888888888888889E-3</v>
      </c>
      <c r="G27" s="89"/>
      <c r="H27" s="88">
        <f t="shared" si="2"/>
        <v>0.55430555555555538</v>
      </c>
      <c r="I27" s="88">
        <f t="shared" si="4"/>
        <v>0.56319444444444422</v>
      </c>
      <c r="J27" s="89"/>
      <c r="K27" s="89"/>
      <c r="L27" s="83"/>
      <c r="N27" s="84"/>
      <c r="O27" s="90"/>
    </row>
    <row r="28" spans="1:15" ht="20.100000000000001" customHeight="1">
      <c r="A28" s="85" t="s">
        <v>103</v>
      </c>
      <c r="B28" s="86">
        <v>1000</v>
      </c>
      <c r="C28" s="86">
        <v>16</v>
      </c>
      <c r="D28" s="127">
        <v>4</v>
      </c>
      <c r="E28" s="87">
        <v>3</v>
      </c>
      <c r="F28" s="89">
        <f t="shared" si="1"/>
        <v>8.8888888888888889E-3</v>
      </c>
      <c r="G28" s="89"/>
      <c r="H28" s="88">
        <f t="shared" si="2"/>
        <v>0.56319444444444422</v>
      </c>
      <c r="I28" s="88">
        <f t="shared" si="4"/>
        <v>0.57208333333333306</v>
      </c>
      <c r="J28" s="89"/>
      <c r="K28" s="89"/>
      <c r="L28" s="83"/>
      <c r="N28" s="84"/>
      <c r="O28" s="90"/>
    </row>
    <row r="29" spans="1:15" ht="20.100000000000001" customHeight="1">
      <c r="A29" s="85" t="s">
        <v>104</v>
      </c>
      <c r="B29" s="86">
        <v>1000</v>
      </c>
      <c r="C29" s="86">
        <v>16</v>
      </c>
      <c r="D29" s="127">
        <v>4</v>
      </c>
      <c r="E29" s="87">
        <v>3</v>
      </c>
      <c r="F29" s="89">
        <f t="shared" si="1"/>
        <v>8.8888888888888889E-3</v>
      </c>
      <c r="G29" s="89"/>
      <c r="H29" s="88">
        <f t="shared" si="2"/>
        <v>0.57208333333333306</v>
      </c>
      <c r="I29" s="88">
        <f t="shared" si="4"/>
        <v>0.58097222222222189</v>
      </c>
      <c r="J29" s="89"/>
      <c r="K29" s="89"/>
      <c r="L29" s="83"/>
      <c r="N29" s="84"/>
      <c r="O29" s="90"/>
    </row>
    <row r="30" spans="1:15" ht="20.100000000000001" customHeight="1">
      <c r="A30" s="85" t="s">
        <v>119</v>
      </c>
      <c r="B30" s="86"/>
      <c r="C30" s="86"/>
      <c r="D30" s="127">
        <f>ROUNDUP((IF($G$7=1,C30/2,C30/4)),0)</f>
        <v>0</v>
      </c>
      <c r="E30" s="87"/>
      <c r="F30" s="89">
        <f t="shared" si="1"/>
        <v>5.5555555555555556E-4</v>
      </c>
      <c r="G30" s="89">
        <v>2.0833333333333332E-2</v>
      </c>
      <c r="H30" s="88">
        <f t="shared" si="2"/>
        <v>0.58097222222222189</v>
      </c>
      <c r="I30" s="88">
        <f>F30+G30+H30</f>
        <v>0.60236111111111079</v>
      </c>
      <c r="J30" s="89"/>
      <c r="K30" s="89"/>
      <c r="L30" s="83"/>
      <c r="N30" s="84"/>
      <c r="O30" s="90"/>
    </row>
    <row r="31" spans="1:15" ht="20.100000000000001" customHeight="1">
      <c r="A31" s="85" t="s">
        <v>105</v>
      </c>
      <c r="B31" s="86">
        <v>1500</v>
      </c>
      <c r="C31" s="86">
        <v>16</v>
      </c>
      <c r="D31" s="127">
        <v>4</v>
      </c>
      <c r="E31" s="87">
        <v>3.7</v>
      </c>
      <c r="F31" s="89">
        <f t="shared" si="1"/>
        <v>1.0833333333333334E-2</v>
      </c>
      <c r="G31" s="89"/>
      <c r="H31" s="88">
        <f t="shared" si="2"/>
        <v>0.60236111111111079</v>
      </c>
      <c r="I31" s="88">
        <f t="shared" si="4"/>
        <v>0.61319444444444415</v>
      </c>
      <c r="J31" s="89"/>
      <c r="K31" s="89"/>
      <c r="L31" s="83"/>
      <c r="N31" s="84"/>
      <c r="O31" s="90"/>
    </row>
    <row r="32" spans="1:15" ht="20.100000000000001" customHeight="1">
      <c r="A32" s="85" t="s">
        <v>120</v>
      </c>
      <c r="B32" s="86"/>
      <c r="C32" s="86"/>
      <c r="D32" s="127">
        <f>ROUNDUP((IF($G$7=1,C32/2,C32/4)),0)</f>
        <v>0</v>
      </c>
      <c r="E32" s="87"/>
      <c r="F32" s="89">
        <f t="shared" si="1"/>
        <v>5.5555555555555556E-4</v>
      </c>
      <c r="G32" s="89">
        <v>2.0833333333333332E-2</v>
      </c>
      <c r="H32" s="88">
        <f t="shared" si="2"/>
        <v>0.61319444444444415</v>
      </c>
      <c r="I32" s="88">
        <f t="shared" si="4"/>
        <v>0.63458333333333306</v>
      </c>
      <c r="J32" s="89"/>
      <c r="K32" s="89"/>
      <c r="L32" s="83"/>
      <c r="N32" s="84"/>
      <c r="O32" s="90"/>
    </row>
    <row r="33" spans="1:15" ht="20.100000000000001" customHeight="1">
      <c r="A33" s="105" t="s">
        <v>75</v>
      </c>
      <c r="B33" s="106"/>
      <c r="C33" s="134">
        <f>SUM(C13:C32)</f>
        <v>192</v>
      </c>
      <c r="D33" s="108" t="s">
        <v>76</v>
      </c>
      <c r="E33" s="109"/>
      <c r="F33" s="110" t="s">
        <v>77</v>
      </c>
      <c r="G33" s="135">
        <f>I32-H13</f>
        <v>0.21791666666666637</v>
      </c>
      <c r="H33" s="112" t="s">
        <v>78</v>
      </c>
      <c r="I33" s="109"/>
      <c r="J33" s="106"/>
      <c r="K33" s="106"/>
      <c r="L33" s="113"/>
      <c r="N33" s="84"/>
      <c r="O33" s="90"/>
    </row>
    <row r="34" spans="1:15" ht="20.100000000000001" customHeight="1">
      <c r="A34" s="144"/>
      <c r="F34"/>
      <c r="L34"/>
      <c r="N34" s="84"/>
      <c r="O34" s="90"/>
    </row>
    <row r="35" spans="1:15" ht="20.100000000000001" customHeight="1">
      <c r="A35" s="144"/>
      <c r="F35"/>
      <c r="L35"/>
      <c r="N35" s="84"/>
      <c r="O35" s="90"/>
    </row>
    <row r="36" spans="1:15" ht="20.100000000000001" customHeight="1">
      <c r="A36" s="144"/>
      <c r="B36" s="3"/>
      <c r="C36" s="3"/>
      <c r="D36" s="3"/>
      <c r="E36" s="3"/>
      <c r="F36" s="3"/>
      <c r="G36" s="3"/>
      <c r="H36" s="3"/>
      <c r="I36" s="3"/>
      <c r="J36" s="3"/>
      <c r="K36" s="3"/>
      <c r="N36" s="84"/>
      <c r="O36" s="90"/>
    </row>
    <row r="37" spans="1:15" ht="20.100000000000001" customHeight="1">
      <c r="A37" s="3"/>
      <c r="B37" s="3"/>
      <c r="C37" s="3"/>
      <c r="D37" s="3"/>
      <c r="E37" s="3"/>
      <c r="F37" s="3"/>
      <c r="G37" s="115"/>
      <c r="H37" s="3"/>
      <c r="I37" s="3"/>
      <c r="J37" s="3"/>
      <c r="K37" s="3"/>
      <c r="N37" s="84"/>
      <c r="O37" s="90"/>
    </row>
    <row r="38" spans="1:15" ht="20.10000000000000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N38" s="84"/>
      <c r="O38" s="90"/>
    </row>
    <row r="39" spans="1:15" ht="20.10000000000000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N39" s="84"/>
      <c r="O39" s="90"/>
    </row>
    <row r="40" spans="1:15" ht="20.100000000000001" customHeight="1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N40" s="84"/>
      <c r="O40" s="90"/>
    </row>
    <row r="41" spans="1:15" ht="20.100000000000001" customHeight="1">
      <c r="A41" s="118"/>
      <c r="B41" s="136"/>
      <c r="C41" s="136"/>
      <c r="D41" s="118"/>
      <c r="E41" s="118"/>
      <c r="F41" s="115"/>
      <c r="G41" s="118"/>
      <c r="H41" s="118"/>
      <c r="I41" s="118"/>
      <c r="J41" s="118"/>
      <c r="K41" s="118"/>
      <c r="L41" s="118"/>
      <c r="N41" s="84"/>
      <c r="O41" s="90"/>
    </row>
    <row r="42" spans="1:15" ht="20.100000000000001" customHeight="1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N42" s="84"/>
      <c r="O42" s="90"/>
    </row>
    <row r="43" spans="1:15" ht="20.100000000000001" customHeight="1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1:15" ht="20.100000000000001" customHeight="1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</row>
    <row r="45" spans="1:15" ht="20.10000000000000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5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M47"/>
    </row>
    <row r="48" spans="1:15" ht="1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M48"/>
    </row>
    <row r="49" spans="1:12" s="3" customFormat="1" ht="15" customHeight="1"/>
    <row r="50" spans="1:12" s="3" customFormat="1" ht="15" customHeight="1"/>
    <row r="51" spans="1:12" s="3" customFormat="1"/>
    <row r="52" spans="1:12" s="3" customFormat="1"/>
    <row r="53" spans="1:12" s="11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s="118" customFormat="1">
      <c r="A54"/>
      <c r="B54"/>
      <c r="C54"/>
      <c r="D54"/>
      <c r="E54"/>
      <c r="F54"/>
      <c r="G54"/>
      <c r="H54"/>
      <c r="I54"/>
      <c r="J54"/>
      <c r="K54"/>
      <c r="L54"/>
    </row>
    <row r="55" spans="1:12" s="118" customFormat="1">
      <c r="A55"/>
      <c r="B55"/>
      <c r="C55"/>
      <c r="D55"/>
      <c r="E55"/>
      <c r="F55"/>
      <c r="G55"/>
      <c r="H55"/>
      <c r="I55"/>
      <c r="J55"/>
      <c r="K55"/>
      <c r="L55"/>
    </row>
    <row r="56" spans="1:12" s="118" customFormat="1">
      <c r="A56"/>
      <c r="B56"/>
      <c r="C56"/>
      <c r="D56"/>
      <c r="E56"/>
      <c r="F56"/>
      <c r="G56"/>
      <c r="H56"/>
      <c r="I56"/>
      <c r="J56"/>
      <c r="K56"/>
      <c r="L56"/>
    </row>
    <row r="57" spans="1:12" s="118" customFormat="1">
      <c r="A57"/>
      <c r="B57"/>
      <c r="C57"/>
      <c r="D57"/>
      <c r="E57"/>
      <c r="F57"/>
      <c r="G57"/>
      <c r="H57"/>
      <c r="I57"/>
      <c r="J57"/>
      <c r="K57"/>
      <c r="L57"/>
    </row>
    <row r="58" spans="1:12" s="3" customFormat="1">
      <c r="A58"/>
      <c r="B58"/>
      <c r="C58"/>
      <c r="D58"/>
      <c r="E58"/>
      <c r="F58"/>
      <c r="G58"/>
      <c r="H58"/>
      <c r="I58"/>
      <c r="J58"/>
      <c r="K58"/>
      <c r="L58"/>
    </row>
    <row r="59" spans="1:12" s="3" customFormat="1">
      <c r="A59"/>
      <c r="B59"/>
      <c r="C59"/>
      <c r="D59"/>
      <c r="E59"/>
      <c r="F59"/>
      <c r="G59"/>
      <c r="H59"/>
      <c r="I59"/>
      <c r="J59"/>
      <c r="K59"/>
      <c r="L59"/>
    </row>
    <row r="60" spans="1:12" s="3" customFormat="1">
      <c r="A60"/>
      <c r="B60"/>
      <c r="C60"/>
      <c r="D60"/>
      <c r="E60"/>
      <c r="F60"/>
      <c r="G60"/>
      <c r="H60"/>
      <c r="I60"/>
      <c r="J60"/>
      <c r="K60"/>
      <c r="L60"/>
    </row>
    <row r="61" spans="1:12" s="3" customFormat="1">
      <c r="A61"/>
      <c r="B61"/>
      <c r="C61"/>
      <c r="D61"/>
      <c r="E61"/>
      <c r="F61"/>
      <c r="G61"/>
      <c r="H61"/>
      <c r="I61"/>
      <c r="J61"/>
      <c r="K61"/>
      <c r="L61"/>
    </row>
    <row r="62" spans="1:12" s="3" customFormat="1">
      <c r="A62"/>
      <c r="B62"/>
      <c r="C62"/>
      <c r="D62"/>
      <c r="E62"/>
      <c r="F62"/>
      <c r="G62"/>
      <c r="H62"/>
      <c r="I62"/>
      <c r="J62"/>
      <c r="K62"/>
      <c r="L62"/>
    </row>
    <row r="63" spans="1:12" s="3" customFormat="1">
      <c r="A63"/>
      <c r="B63"/>
      <c r="C63"/>
      <c r="D63"/>
      <c r="E63"/>
      <c r="F63"/>
      <c r="G63"/>
      <c r="H63"/>
      <c r="I63"/>
      <c r="J63"/>
      <c r="K63"/>
      <c r="L63"/>
    </row>
    <row r="64" spans="1:12" s="3" customFormat="1">
      <c r="A64"/>
      <c r="B64"/>
      <c r="C64"/>
      <c r="D64"/>
      <c r="E64"/>
      <c r="F64"/>
      <c r="G64"/>
      <c r="H64"/>
      <c r="I64"/>
      <c r="J64"/>
      <c r="K64"/>
      <c r="L64"/>
    </row>
    <row r="65" spans="1:13" s="3" customFormat="1">
      <c r="A65"/>
      <c r="B65"/>
      <c r="C65"/>
      <c r="D65"/>
      <c r="E65"/>
      <c r="F65"/>
      <c r="G65"/>
      <c r="H65"/>
      <c r="I65"/>
      <c r="J65"/>
      <c r="K65"/>
      <c r="L65"/>
    </row>
    <row r="66" spans="1:13" s="3" customFormat="1">
      <c r="A66"/>
      <c r="B66"/>
      <c r="C66"/>
      <c r="D66"/>
      <c r="E66"/>
      <c r="F66"/>
      <c r="G66"/>
      <c r="H66"/>
      <c r="I66"/>
      <c r="J66"/>
      <c r="K66"/>
      <c r="L66"/>
    </row>
    <row r="67" spans="1:13">
      <c r="A67"/>
      <c r="F67"/>
      <c r="L67"/>
      <c r="M67"/>
    </row>
    <row r="68" spans="1:13">
      <c r="A68"/>
      <c r="F68"/>
      <c r="L68"/>
      <c r="M68"/>
    </row>
    <row r="69" spans="1:13">
      <c r="A69"/>
      <c r="F69"/>
      <c r="L69"/>
      <c r="M69"/>
    </row>
    <row r="70" spans="1:13">
      <c r="A70"/>
      <c r="F70"/>
      <c r="L70"/>
      <c r="M70"/>
    </row>
    <row r="71" spans="1:13">
      <c r="A71"/>
      <c r="F71"/>
      <c r="L71"/>
      <c r="M71"/>
    </row>
    <row r="72" spans="1:13">
      <c r="A72"/>
      <c r="F72"/>
      <c r="L72"/>
      <c r="M72"/>
    </row>
    <row r="73" spans="1:13">
      <c r="A73"/>
      <c r="F73"/>
      <c r="L73"/>
      <c r="M73"/>
    </row>
    <row r="74" spans="1:13">
      <c r="A74"/>
      <c r="F74"/>
      <c r="L74"/>
      <c r="M74"/>
    </row>
    <row r="75" spans="1:13">
      <c r="A75"/>
      <c r="F75"/>
      <c r="L75"/>
      <c r="M75"/>
    </row>
    <row r="76" spans="1:13">
      <c r="A76"/>
      <c r="F76"/>
      <c r="L76"/>
      <c r="M76"/>
    </row>
    <row r="77" spans="1:13">
      <c r="A77"/>
      <c r="F77"/>
      <c r="L77"/>
      <c r="M77"/>
    </row>
    <row r="78" spans="1:13">
      <c r="A78"/>
      <c r="F78"/>
      <c r="L78"/>
      <c r="M78"/>
    </row>
    <row r="79" spans="1:13">
      <c r="A79"/>
      <c r="F79"/>
      <c r="L79"/>
      <c r="M79"/>
    </row>
    <row r="80" spans="1:13">
      <c r="A80"/>
      <c r="F80"/>
      <c r="L80"/>
      <c r="M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spans="1:13">
      <c r="A145"/>
      <c r="F145"/>
      <c r="L145"/>
      <c r="M145"/>
    </row>
    <row r="146" spans="1:13">
      <c r="A146"/>
      <c r="F146"/>
      <c r="L146"/>
      <c r="M146"/>
    </row>
    <row r="147" spans="1:13">
      <c r="A147"/>
      <c r="F147"/>
      <c r="L147"/>
      <c r="M147"/>
    </row>
    <row r="148" spans="1:13">
      <c r="A148"/>
      <c r="F148"/>
      <c r="L148"/>
      <c r="M148"/>
    </row>
    <row r="149" spans="1:13">
      <c r="A149"/>
      <c r="F149"/>
      <c r="L149"/>
      <c r="M149"/>
    </row>
    <row r="150" spans="1:13">
      <c r="A150"/>
      <c r="F150"/>
      <c r="L150"/>
      <c r="M150"/>
    </row>
    <row r="151" spans="1:13">
      <c r="A151"/>
      <c r="F151"/>
      <c r="L151"/>
      <c r="M151"/>
    </row>
    <row r="152" spans="1:13">
      <c r="A152"/>
      <c r="F152"/>
      <c r="L152"/>
      <c r="M152"/>
    </row>
    <row r="153" spans="1:13">
      <c r="A153"/>
      <c r="F153"/>
      <c r="L153"/>
      <c r="M153"/>
    </row>
    <row r="154" spans="1:13">
      <c r="A154"/>
      <c r="F154"/>
      <c r="L154"/>
      <c r="M154"/>
    </row>
    <row r="155" spans="1:13">
      <c r="A155"/>
      <c r="F155"/>
      <c r="L155"/>
      <c r="M155"/>
    </row>
    <row r="156" spans="1:13">
      <c r="A156"/>
      <c r="F156"/>
      <c r="L156"/>
      <c r="M156"/>
    </row>
    <row r="157" spans="1:13">
      <c r="A157"/>
      <c r="F157"/>
      <c r="L157"/>
      <c r="M157"/>
    </row>
    <row r="158" spans="1:13">
      <c r="A158"/>
      <c r="F158"/>
      <c r="L158"/>
      <c r="M158"/>
    </row>
    <row r="159" spans="1:13">
      <c r="M159"/>
    </row>
    <row r="160" spans="1:13">
      <c r="M160"/>
    </row>
    <row r="161" spans="13:13">
      <c r="M161"/>
    </row>
    <row r="162" spans="13:13">
      <c r="M162"/>
    </row>
    <row r="163" spans="13:13">
      <c r="M163"/>
    </row>
    <row r="164" spans="13:13">
      <c r="M164"/>
    </row>
    <row r="165" spans="13:13">
      <c r="M165"/>
    </row>
    <row r="166" spans="13:13">
      <c r="M166"/>
    </row>
    <row r="167" spans="13:13">
      <c r="M167"/>
    </row>
    <row r="168" spans="13:13">
      <c r="M168"/>
    </row>
    <row r="169" spans="13:13">
      <c r="M169"/>
    </row>
    <row r="170" spans="13:13">
      <c r="M170"/>
    </row>
    <row r="171" spans="13:13">
      <c r="M171"/>
    </row>
  </sheetData>
  <sheetProtection selectLockedCells="1" selectUnlockedCells="1"/>
  <mergeCells count="3">
    <mergeCell ref="F11:G11"/>
    <mergeCell ref="H11:I11"/>
    <mergeCell ref="J11:L11"/>
  </mergeCells>
  <pageMargins left="0.47222222222222221" right="0.31527777777777777" top="0.47222222222222221" bottom="0.78749999999999998" header="0.51180555555555551" footer="0.51180555555555551"/>
  <pageSetup paperSize="9" scale="9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1"/>
  <sheetViews>
    <sheetView topLeftCell="A25" workbookViewId="0">
      <selection activeCell="A38" sqref="A38"/>
    </sheetView>
  </sheetViews>
  <sheetFormatPr defaultColWidth="9" defaultRowHeight="12.75"/>
  <cols>
    <col min="1" max="1" width="15.5703125" style="1" customWidth="1"/>
    <col min="2" max="3" width="8.7109375" customWidth="1"/>
    <col min="4" max="4" width="6.7109375" customWidth="1"/>
    <col min="5" max="5" width="5.42578125" customWidth="1"/>
    <col min="6" max="6" width="8.7109375" style="2" customWidth="1"/>
    <col min="7" max="7" width="9.7109375" customWidth="1"/>
    <col min="8" max="11" width="8.7109375" customWidth="1"/>
    <col min="12" max="12" width="8.7109375" style="3" customWidth="1"/>
    <col min="13" max="13" width="9.140625" style="3" customWidth="1"/>
  </cols>
  <sheetData>
    <row r="1" spans="1:15" s="8" customFormat="1" ht="15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7"/>
      <c r="M1" s="1"/>
    </row>
    <row r="2" spans="1:15" s="17" customFormat="1">
      <c r="A2" s="9" t="s">
        <v>1</v>
      </c>
      <c r="B2" s="10"/>
      <c r="C2" s="11"/>
      <c r="D2" s="12"/>
      <c r="E2" s="12"/>
      <c r="F2" s="10" t="s">
        <v>2</v>
      </c>
      <c r="G2" s="11"/>
      <c r="H2" s="13"/>
      <c r="I2" s="11"/>
      <c r="J2" s="14" t="s">
        <v>3</v>
      </c>
      <c r="K2" s="10"/>
      <c r="L2" s="15"/>
      <c r="M2" s="16"/>
    </row>
    <row r="3" spans="1:15" s="24" customFormat="1" ht="13.5" customHeight="1">
      <c r="A3" s="18" t="s">
        <v>4</v>
      </c>
      <c r="B3" s="19"/>
      <c r="C3" s="19"/>
      <c r="D3" s="20"/>
      <c r="E3" s="21"/>
      <c r="F3" s="22" t="s">
        <v>5</v>
      </c>
      <c r="G3" s="20"/>
      <c r="H3" s="19"/>
      <c r="I3" s="19"/>
      <c r="J3" s="3"/>
      <c r="K3" s="3" t="s">
        <v>6</v>
      </c>
      <c r="L3" s="23"/>
      <c r="M3" s="16"/>
    </row>
    <row r="4" spans="1:15" s="32" customFormat="1" ht="15">
      <c r="A4" s="25"/>
      <c r="B4" s="3"/>
      <c r="C4" s="3"/>
      <c r="D4" s="3"/>
      <c r="E4" s="26"/>
      <c r="F4" s="3"/>
      <c r="G4" s="3"/>
      <c r="H4" s="3"/>
      <c r="I4" s="27" t="s">
        <v>7</v>
      </c>
      <c r="J4" s="28"/>
      <c r="K4" s="29" t="s">
        <v>8</v>
      </c>
      <c r="L4" s="30" t="s">
        <v>9</v>
      </c>
      <c r="M4" s="31"/>
    </row>
    <row r="5" spans="1:15" s="20" customFormat="1" ht="15">
      <c r="A5" s="33" t="s">
        <v>10</v>
      </c>
      <c r="B5" s="34" t="s">
        <v>11</v>
      </c>
      <c r="C5" s="35" t="s">
        <v>12</v>
      </c>
      <c r="D5" s="36" t="s">
        <v>13</v>
      </c>
      <c r="E5" s="37"/>
      <c r="F5" s="38" t="s">
        <v>14</v>
      </c>
      <c r="G5" s="39"/>
      <c r="H5" s="40"/>
      <c r="I5" s="41" t="s">
        <v>15</v>
      </c>
      <c r="J5" s="28"/>
      <c r="K5" s="42" t="s">
        <v>16</v>
      </c>
      <c r="L5" s="43" t="s">
        <v>9</v>
      </c>
      <c r="M5" s="31"/>
    </row>
    <row r="6" spans="1:15" s="17" customFormat="1">
      <c r="A6" s="44" t="s">
        <v>17</v>
      </c>
      <c r="C6" s="45"/>
      <c r="F6" s="1"/>
      <c r="H6" s="46" t="s">
        <v>18</v>
      </c>
      <c r="I6" s="47"/>
      <c r="J6" s="48"/>
      <c r="K6" s="48"/>
      <c r="L6" s="49"/>
      <c r="M6" s="16"/>
    </row>
    <row r="7" spans="1:15" s="17" customFormat="1">
      <c r="A7" s="25"/>
      <c r="B7" s="3"/>
      <c r="C7" s="3"/>
      <c r="F7" s="50" t="s">
        <v>19</v>
      </c>
      <c r="G7" s="51" t="s">
        <v>20</v>
      </c>
      <c r="H7" s="52"/>
      <c r="I7" s="53"/>
      <c r="J7" s="53"/>
      <c r="K7" s="48"/>
      <c r="L7" s="49"/>
      <c r="M7" s="16"/>
    </row>
    <row r="8" spans="1:15" s="17" customFormat="1">
      <c r="A8" s="54" t="s">
        <v>21</v>
      </c>
      <c r="B8" s="3"/>
      <c r="C8" s="55" t="s">
        <v>22</v>
      </c>
      <c r="D8" s="56"/>
      <c r="E8" s="57" t="s">
        <v>23</v>
      </c>
      <c r="F8" s="50" t="s">
        <v>24</v>
      </c>
      <c r="G8" s="53"/>
      <c r="H8" s="58"/>
      <c r="I8" s="59"/>
      <c r="J8" s="59"/>
      <c r="K8" s="60"/>
      <c r="L8" s="15"/>
      <c r="M8" s="16"/>
    </row>
    <row r="9" spans="1:15" s="17" customFormat="1">
      <c r="A9" s="54" t="s">
        <v>25</v>
      </c>
      <c r="B9" s="3"/>
      <c r="C9" s="55" t="s">
        <v>26</v>
      </c>
      <c r="D9" s="56"/>
      <c r="E9" s="57" t="s">
        <v>27</v>
      </c>
      <c r="F9" s="50" t="s">
        <v>28</v>
      </c>
      <c r="G9" s="53"/>
      <c r="H9" s="52"/>
      <c r="I9" s="53"/>
      <c r="J9" s="53"/>
      <c r="K9" s="48"/>
      <c r="L9" s="49"/>
      <c r="M9" s="16"/>
    </row>
    <row r="10" spans="1:15" s="17" customFormat="1">
      <c r="A10" s="61"/>
      <c r="B10" s="62"/>
      <c r="C10" s="62"/>
      <c r="D10" s="62"/>
      <c r="E10" s="62"/>
      <c r="F10" s="63"/>
      <c r="G10" s="64"/>
      <c r="H10" s="65"/>
      <c r="I10" s="64"/>
      <c r="J10" s="64"/>
      <c r="K10" s="66"/>
      <c r="L10" s="67"/>
      <c r="M10" s="16"/>
    </row>
    <row r="11" spans="1:15" s="71" customFormat="1" ht="13.15" customHeight="1">
      <c r="A11" s="68" t="s">
        <v>29</v>
      </c>
      <c r="B11" s="69" t="s">
        <v>30</v>
      </c>
      <c r="C11" s="69" t="s">
        <v>31</v>
      </c>
      <c r="D11" s="69" t="s">
        <v>32</v>
      </c>
      <c r="E11" s="69" t="s">
        <v>33</v>
      </c>
      <c r="F11" s="171" t="s">
        <v>34</v>
      </c>
      <c r="G11" s="171"/>
      <c r="H11" s="172" t="s">
        <v>35</v>
      </c>
      <c r="I11" s="172"/>
      <c r="J11" s="173" t="s">
        <v>36</v>
      </c>
      <c r="K11" s="173"/>
      <c r="L11" s="173"/>
      <c r="M11" s="70"/>
    </row>
    <row r="12" spans="1:15" s="76" customFormat="1" ht="27" customHeight="1">
      <c r="A12" s="72"/>
      <c r="B12" s="73" t="s">
        <v>37</v>
      </c>
      <c r="C12" s="73" t="s">
        <v>38</v>
      </c>
      <c r="D12" s="73"/>
      <c r="E12" s="73" t="s">
        <v>39</v>
      </c>
      <c r="F12" s="74" t="s">
        <v>40</v>
      </c>
      <c r="G12" s="73" t="s">
        <v>41</v>
      </c>
      <c r="H12" s="73" t="s">
        <v>42</v>
      </c>
      <c r="I12" s="73" t="s">
        <v>43</v>
      </c>
      <c r="J12" s="73" t="s">
        <v>42</v>
      </c>
      <c r="K12" s="73" t="s">
        <v>43</v>
      </c>
      <c r="L12" s="75" t="s">
        <v>41</v>
      </c>
      <c r="M12" s="69"/>
    </row>
    <row r="13" spans="1:15" s="3" customFormat="1" ht="20.100000000000001" customHeight="1">
      <c r="A13" s="77" t="s">
        <v>44</v>
      </c>
      <c r="B13" s="78" t="s">
        <v>45</v>
      </c>
      <c r="C13" s="78" t="s">
        <v>46</v>
      </c>
      <c r="D13" s="78" t="s">
        <v>47</v>
      </c>
      <c r="E13" s="79" t="s">
        <v>48</v>
      </c>
      <c r="F13" s="80" t="s">
        <v>49</v>
      </c>
      <c r="G13" s="81" t="s">
        <v>50</v>
      </c>
      <c r="H13" s="80" t="s">
        <v>51</v>
      </c>
      <c r="I13" s="80" t="s">
        <v>52</v>
      </c>
      <c r="J13" s="82"/>
      <c r="K13" s="82"/>
      <c r="L13" s="83"/>
      <c r="M13" s="1"/>
      <c r="N13" s="84"/>
    </row>
    <row r="14" spans="1:15" s="3" customFormat="1" ht="20.100000000000001" customHeight="1">
      <c r="A14" s="85"/>
      <c r="B14" s="86"/>
      <c r="C14" s="86"/>
      <c r="D14" s="86"/>
      <c r="E14" s="87"/>
      <c r="F14" s="88"/>
      <c r="G14" s="89"/>
      <c r="H14" s="88" t="s">
        <v>53</v>
      </c>
      <c r="I14" s="88" t="s">
        <v>54</v>
      </c>
      <c r="J14" s="82"/>
      <c r="K14" s="82"/>
      <c r="L14" s="83"/>
      <c r="M14" s="1"/>
      <c r="N14" s="84"/>
      <c r="O14" s="90"/>
    </row>
    <row r="15" spans="1:15" s="3" customFormat="1" ht="20.100000000000001" customHeight="1">
      <c r="A15" s="85"/>
      <c r="B15" s="86"/>
      <c r="C15" s="86"/>
      <c r="D15" s="86"/>
      <c r="E15" s="87"/>
      <c r="F15" s="88"/>
      <c r="G15" s="89"/>
      <c r="H15" s="88" t="str">
        <f>(I14)</f>
        <v>enz</v>
      </c>
      <c r="I15" s="88"/>
      <c r="J15" s="82"/>
      <c r="K15" s="82"/>
      <c r="L15" s="83"/>
      <c r="M15" s="1"/>
      <c r="N15" s="84"/>
      <c r="O15" s="90"/>
    </row>
    <row r="16" spans="1:15" ht="20.100000000000001" customHeight="1">
      <c r="A16" s="85" t="s">
        <v>55</v>
      </c>
      <c r="B16" s="86" t="s">
        <v>55</v>
      </c>
      <c r="C16" s="86" t="s">
        <v>55</v>
      </c>
      <c r="D16" s="86" t="s">
        <v>56</v>
      </c>
      <c r="E16" s="87" t="s">
        <v>55</v>
      </c>
      <c r="F16" s="88" t="s">
        <v>56</v>
      </c>
      <c r="G16" s="89" t="s">
        <v>55</v>
      </c>
      <c r="H16" s="88" t="s">
        <v>56</v>
      </c>
      <c r="I16" s="88" t="s">
        <v>56</v>
      </c>
      <c r="J16" s="82"/>
      <c r="K16" s="82"/>
      <c r="L16" s="83"/>
      <c r="M16" s="1"/>
      <c r="N16" s="84"/>
      <c r="O16" s="90"/>
    </row>
    <row r="17" spans="1:15" ht="20.100000000000001" customHeight="1">
      <c r="A17" s="85"/>
      <c r="B17" s="86"/>
      <c r="C17" s="86"/>
      <c r="D17" s="86"/>
      <c r="E17" s="87"/>
      <c r="F17" s="88"/>
      <c r="G17" s="89"/>
      <c r="H17" s="88"/>
      <c r="I17" s="88"/>
      <c r="J17" s="82"/>
      <c r="K17" s="82"/>
      <c r="L17" s="83"/>
      <c r="M17" s="1"/>
      <c r="N17" s="84"/>
      <c r="O17" s="90"/>
    </row>
    <row r="18" spans="1:15" ht="20.100000000000001" customHeight="1">
      <c r="A18" s="85"/>
      <c r="B18" s="86"/>
      <c r="C18" s="86"/>
      <c r="D18" s="86"/>
      <c r="E18" s="87"/>
      <c r="F18" s="88"/>
      <c r="G18" s="89"/>
      <c r="H18" s="88"/>
      <c r="I18" s="88"/>
      <c r="J18" s="82"/>
      <c r="K18" s="82"/>
      <c r="L18" s="83"/>
      <c r="N18" s="84"/>
      <c r="O18" s="90"/>
    </row>
    <row r="19" spans="1:15" ht="20.100000000000001" customHeight="1">
      <c r="A19" s="91" t="s">
        <v>57</v>
      </c>
      <c r="B19" s="11"/>
      <c r="C19" s="11"/>
      <c r="D19" s="11"/>
      <c r="E19" s="11"/>
      <c r="F19" s="11"/>
      <c r="G19" s="92"/>
      <c r="H19" s="11"/>
      <c r="I19" s="11"/>
      <c r="J19" s="11"/>
      <c r="K19" s="11"/>
      <c r="L19" s="83"/>
      <c r="N19" s="84"/>
      <c r="O19" s="90"/>
    </row>
    <row r="20" spans="1:15" ht="20.100000000000001" customHeight="1">
      <c r="A20" s="91" t="s">
        <v>11</v>
      </c>
      <c r="B20" s="10" t="s">
        <v>58</v>
      </c>
      <c r="C20" s="10"/>
      <c r="D20" s="10"/>
      <c r="E20" s="10"/>
      <c r="F20" s="10"/>
      <c r="G20" s="10"/>
      <c r="H20" s="10"/>
      <c r="I20" s="10"/>
      <c r="J20" s="10"/>
      <c r="K20" s="11"/>
      <c r="L20" s="83"/>
      <c r="M20" s="1"/>
      <c r="N20" s="84"/>
      <c r="O20" s="90"/>
    </row>
    <row r="21" spans="1:15" ht="20.100000000000001" customHeight="1">
      <c r="A21" s="91" t="s">
        <v>13</v>
      </c>
      <c r="B21" s="10" t="s">
        <v>58</v>
      </c>
      <c r="C21" s="10"/>
      <c r="D21" s="10"/>
      <c r="E21" s="10"/>
      <c r="F21" s="10"/>
      <c r="G21" s="10"/>
      <c r="H21" s="10"/>
      <c r="I21" s="10"/>
      <c r="J21" s="10"/>
      <c r="K21" s="11"/>
      <c r="L21" s="83"/>
      <c r="M21" s="1"/>
      <c r="N21" s="84"/>
      <c r="O21" s="90"/>
    </row>
    <row r="22" spans="1:15" ht="20.100000000000001" customHeight="1">
      <c r="A22" s="93" t="s">
        <v>8</v>
      </c>
      <c r="B22" s="94" t="s">
        <v>59</v>
      </c>
      <c r="C22" s="94"/>
      <c r="D22" s="94"/>
      <c r="E22" s="94"/>
      <c r="F22" s="94"/>
      <c r="G22" s="94"/>
      <c r="H22" s="94"/>
      <c r="I22" s="94"/>
      <c r="J22" s="94"/>
      <c r="K22" s="95"/>
      <c r="L22" s="83"/>
      <c r="M22" s="1"/>
      <c r="N22" s="84"/>
      <c r="O22" s="90"/>
    </row>
    <row r="23" spans="1:15" ht="20.100000000000001" customHeight="1">
      <c r="A23" s="93" t="s">
        <v>44</v>
      </c>
      <c r="B23" s="96" t="s">
        <v>60</v>
      </c>
      <c r="C23" s="96"/>
      <c r="D23" s="94"/>
      <c r="E23" s="94"/>
      <c r="F23" s="92"/>
      <c r="G23" s="94"/>
      <c r="H23" s="94"/>
      <c r="I23" s="94"/>
      <c r="J23" s="94"/>
      <c r="K23" s="95"/>
      <c r="L23" s="83"/>
      <c r="N23" s="84"/>
      <c r="O23" s="90"/>
    </row>
    <row r="24" spans="1:15" ht="20.100000000000001" customHeight="1">
      <c r="A24" s="93" t="s">
        <v>45</v>
      </c>
      <c r="B24" s="94" t="s">
        <v>61</v>
      </c>
      <c r="C24" s="94"/>
      <c r="D24" s="94"/>
      <c r="E24" s="94"/>
      <c r="F24" s="94"/>
      <c r="G24" s="94"/>
      <c r="H24" s="94"/>
      <c r="I24" s="94"/>
      <c r="J24" s="94"/>
      <c r="K24" s="95"/>
      <c r="L24" s="83"/>
      <c r="N24" s="84"/>
      <c r="O24" s="90"/>
    </row>
    <row r="25" spans="1:15" ht="20.100000000000001" customHeight="1">
      <c r="A25" s="93" t="s">
        <v>46</v>
      </c>
      <c r="B25" s="94" t="s">
        <v>62</v>
      </c>
      <c r="C25" s="94"/>
      <c r="D25" s="94"/>
      <c r="E25" s="94"/>
      <c r="F25" s="94"/>
      <c r="G25" s="94"/>
      <c r="H25" s="94"/>
      <c r="I25" s="94"/>
      <c r="J25" s="94"/>
      <c r="K25" s="95"/>
      <c r="L25" s="83"/>
      <c r="N25" s="84"/>
      <c r="O25" s="90"/>
    </row>
    <row r="26" spans="1:15" ht="20.100000000000001" customHeight="1">
      <c r="A26" s="93" t="s">
        <v>47</v>
      </c>
      <c r="B26" s="94" t="s">
        <v>63</v>
      </c>
      <c r="C26" s="94"/>
      <c r="D26" s="94"/>
      <c r="E26" s="94"/>
      <c r="F26" s="94"/>
      <c r="G26" s="94"/>
      <c r="H26" s="94"/>
      <c r="I26" s="94"/>
      <c r="J26" s="94"/>
      <c r="K26" s="95"/>
      <c r="L26" s="83"/>
      <c r="N26" s="84"/>
      <c r="O26" s="90"/>
    </row>
    <row r="27" spans="1:15" ht="20.100000000000001" customHeight="1">
      <c r="A27" s="91" t="s">
        <v>20</v>
      </c>
      <c r="B27" s="10" t="s">
        <v>64</v>
      </c>
      <c r="C27" s="10"/>
      <c r="D27" s="10"/>
      <c r="E27" s="10"/>
      <c r="F27" s="10"/>
      <c r="G27" s="10"/>
      <c r="H27" s="10"/>
      <c r="I27" s="10"/>
      <c r="J27" s="10"/>
      <c r="K27" s="11"/>
      <c r="L27" s="83"/>
      <c r="N27" s="84"/>
      <c r="O27" s="90"/>
    </row>
    <row r="28" spans="1:15" ht="20.100000000000001" customHeight="1">
      <c r="A28" s="91" t="s">
        <v>48</v>
      </c>
      <c r="B28" s="10" t="s">
        <v>65</v>
      </c>
      <c r="C28" s="10"/>
      <c r="D28" s="10"/>
      <c r="E28" s="10"/>
      <c r="F28" s="10"/>
      <c r="G28" s="10"/>
      <c r="H28" s="10"/>
      <c r="I28" s="10"/>
      <c r="J28" s="10"/>
      <c r="K28" s="11"/>
      <c r="L28" s="83"/>
      <c r="N28" s="84"/>
      <c r="O28" s="90"/>
    </row>
    <row r="29" spans="1:15" ht="20.100000000000001" customHeight="1">
      <c r="A29" s="91" t="s">
        <v>49</v>
      </c>
      <c r="B29" s="10" t="s">
        <v>66</v>
      </c>
      <c r="C29" s="10"/>
      <c r="D29" s="10"/>
      <c r="E29" s="10"/>
      <c r="F29" s="10"/>
      <c r="G29" s="10"/>
      <c r="H29" s="10"/>
      <c r="I29" s="10"/>
      <c r="J29" s="10"/>
      <c r="K29" s="11"/>
      <c r="L29" s="83"/>
      <c r="N29" s="84"/>
      <c r="O29" s="90"/>
    </row>
    <row r="30" spans="1:15" ht="20.100000000000001" customHeight="1">
      <c r="A30" s="91" t="s">
        <v>50</v>
      </c>
      <c r="B30" s="10" t="s">
        <v>67</v>
      </c>
      <c r="C30" s="10"/>
      <c r="D30" s="10"/>
      <c r="E30" s="10"/>
      <c r="F30" s="10"/>
      <c r="G30" s="10"/>
      <c r="H30" s="10"/>
      <c r="I30" s="10"/>
      <c r="J30" s="10"/>
      <c r="K30" s="11"/>
      <c r="L30" s="83"/>
      <c r="N30" s="84"/>
      <c r="O30" s="90"/>
    </row>
    <row r="31" spans="1:15" ht="20.100000000000001" customHeight="1">
      <c r="A31" s="91" t="s">
        <v>51</v>
      </c>
      <c r="B31" s="10" t="s">
        <v>68</v>
      </c>
      <c r="C31" s="10"/>
      <c r="D31" s="10"/>
      <c r="E31" s="10"/>
      <c r="F31" s="10"/>
      <c r="G31" s="10"/>
      <c r="H31" s="10"/>
      <c r="I31" s="10"/>
      <c r="J31" s="10"/>
      <c r="K31" s="11"/>
      <c r="L31" s="83"/>
      <c r="N31" s="84"/>
      <c r="O31" s="90"/>
    </row>
    <row r="32" spans="1:15" ht="20.100000000000001" customHeight="1">
      <c r="A32" s="91" t="s">
        <v>52</v>
      </c>
      <c r="B32" s="10" t="s">
        <v>69</v>
      </c>
      <c r="C32" s="10"/>
      <c r="D32" s="10"/>
      <c r="E32" s="10"/>
      <c r="F32" s="10"/>
      <c r="G32" s="10"/>
      <c r="H32" s="10"/>
      <c r="I32" s="10"/>
      <c r="J32" s="10"/>
      <c r="K32" s="11"/>
      <c r="L32" s="83"/>
      <c r="N32" s="84"/>
      <c r="O32" s="90"/>
    </row>
    <row r="33" spans="1:15" ht="20.100000000000001" customHeight="1">
      <c r="A33" s="91" t="s">
        <v>70</v>
      </c>
      <c r="B33" s="10" t="s">
        <v>71</v>
      </c>
      <c r="C33" s="10"/>
      <c r="D33" s="10"/>
      <c r="E33" s="10"/>
      <c r="F33" s="10"/>
      <c r="G33" s="10"/>
      <c r="H33" s="10"/>
      <c r="I33" s="10"/>
      <c r="J33" s="10"/>
      <c r="K33" s="11"/>
      <c r="L33" s="83"/>
      <c r="N33" s="84"/>
      <c r="O33" s="90"/>
    </row>
    <row r="34" spans="1:15" ht="20.100000000000001" customHeight="1">
      <c r="A34" s="91" t="s">
        <v>72</v>
      </c>
      <c r="B34" s="10" t="s">
        <v>73</v>
      </c>
      <c r="C34" s="10"/>
      <c r="D34" s="10"/>
      <c r="E34" s="10"/>
      <c r="F34" s="10"/>
      <c r="G34" s="10"/>
      <c r="H34" s="10"/>
      <c r="I34" s="10"/>
      <c r="J34" s="10"/>
      <c r="K34" s="11"/>
      <c r="L34" s="83"/>
      <c r="N34" s="84"/>
      <c r="O34" s="90"/>
    </row>
    <row r="35" spans="1:15" ht="20.100000000000001" customHeight="1">
      <c r="A35" s="91" t="s">
        <v>16</v>
      </c>
      <c r="B35" s="10" t="s">
        <v>74</v>
      </c>
      <c r="C35" s="10"/>
      <c r="D35" s="10"/>
      <c r="E35" s="10"/>
      <c r="F35" s="10"/>
      <c r="G35" s="10"/>
      <c r="H35" s="10"/>
      <c r="I35" s="10"/>
      <c r="J35" s="10"/>
      <c r="K35" s="11"/>
      <c r="L35" s="83"/>
      <c r="N35" s="84"/>
      <c r="O35" s="90"/>
    </row>
    <row r="36" spans="1:15" ht="20.100000000000001" customHeight="1">
      <c r="A36" s="85"/>
      <c r="B36" s="86"/>
      <c r="C36" s="86"/>
      <c r="D36" s="86"/>
      <c r="E36" s="87"/>
      <c r="F36" s="88"/>
      <c r="G36" s="97"/>
      <c r="H36" s="88"/>
      <c r="I36" s="88"/>
      <c r="J36" s="82"/>
      <c r="K36" s="82"/>
      <c r="L36" s="83"/>
      <c r="N36" s="84"/>
      <c r="O36" s="90"/>
    </row>
    <row r="37" spans="1:15" ht="20.100000000000001" customHeight="1">
      <c r="A37" s="85"/>
      <c r="B37" s="86"/>
      <c r="C37" s="86"/>
      <c r="D37" s="86"/>
      <c r="E37" s="87"/>
      <c r="F37" s="88"/>
      <c r="G37" s="97"/>
      <c r="H37" s="88"/>
      <c r="I37" s="88"/>
      <c r="J37" s="82"/>
      <c r="K37" s="82"/>
      <c r="L37" s="83"/>
      <c r="N37" s="84"/>
      <c r="O37" s="90"/>
    </row>
    <row r="38" spans="1:15" ht="20.100000000000001" customHeight="1">
      <c r="A38" s="85"/>
      <c r="B38" s="86"/>
      <c r="C38" s="86"/>
      <c r="D38" s="86"/>
      <c r="E38" s="87"/>
      <c r="F38" s="88"/>
      <c r="G38" s="97"/>
      <c r="H38" s="88"/>
      <c r="I38" s="88"/>
      <c r="J38" s="82"/>
      <c r="K38" s="82"/>
      <c r="L38" s="83"/>
      <c r="N38" s="84"/>
      <c r="O38" s="90"/>
    </row>
    <row r="39" spans="1:15" ht="20.100000000000001" customHeight="1">
      <c r="A39" s="85"/>
      <c r="B39" s="86"/>
      <c r="C39" s="86"/>
      <c r="D39" s="86"/>
      <c r="E39" s="87"/>
      <c r="F39" s="88"/>
      <c r="G39" s="97"/>
      <c r="H39" s="88"/>
      <c r="I39" s="88"/>
      <c r="J39" s="82"/>
      <c r="K39" s="82"/>
      <c r="L39" s="83"/>
      <c r="N39" s="84"/>
      <c r="O39" s="90"/>
    </row>
    <row r="40" spans="1:15" ht="20.100000000000001" customHeight="1">
      <c r="A40" s="85"/>
      <c r="B40" s="86"/>
      <c r="C40" s="86"/>
      <c r="D40" s="86"/>
      <c r="E40" s="87"/>
      <c r="F40" s="88"/>
      <c r="G40" s="97"/>
      <c r="H40" s="88"/>
      <c r="I40" s="88"/>
      <c r="J40" s="82"/>
      <c r="K40" s="82"/>
      <c r="L40" s="83"/>
      <c r="N40" s="84"/>
      <c r="O40" s="90"/>
    </row>
    <row r="41" spans="1:15" ht="20.100000000000001" customHeight="1">
      <c r="A41" s="85"/>
      <c r="B41" s="86"/>
      <c r="C41" s="86"/>
      <c r="D41" s="86"/>
      <c r="E41" s="87"/>
      <c r="F41" s="88"/>
      <c r="G41" s="97"/>
      <c r="H41" s="88"/>
      <c r="I41" s="88"/>
      <c r="J41" s="82"/>
      <c r="K41" s="82"/>
      <c r="L41" s="83"/>
      <c r="N41" s="84"/>
      <c r="O41" s="90"/>
    </row>
    <row r="42" spans="1:15" ht="20.100000000000001" customHeight="1">
      <c r="A42" s="85"/>
      <c r="B42" s="86"/>
      <c r="C42" s="86"/>
      <c r="D42" s="86"/>
      <c r="E42" s="87"/>
      <c r="F42" s="88"/>
      <c r="G42" s="97"/>
      <c r="H42" s="88"/>
      <c r="I42" s="88"/>
      <c r="J42" s="82"/>
      <c r="K42" s="82"/>
      <c r="L42" s="83"/>
      <c r="N42" s="84"/>
      <c r="O42" s="90"/>
    </row>
    <row r="43" spans="1:15" ht="20.100000000000001" customHeight="1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100"/>
    </row>
    <row r="44" spans="1:15" ht="20.100000000000001" customHeight="1">
      <c r="A44" s="101"/>
      <c r="B44" s="102"/>
      <c r="C44" s="102"/>
      <c r="D44" s="102"/>
      <c r="E44" s="103"/>
      <c r="F44" s="88"/>
      <c r="G44" s="99"/>
      <c r="H44" s="99"/>
      <c r="I44" s="99"/>
      <c r="J44" s="102"/>
      <c r="K44" s="102"/>
      <c r="L44" s="104"/>
    </row>
    <row r="45" spans="1:15" ht="20.100000000000001" customHeight="1">
      <c r="A45" s="98"/>
      <c r="B45" s="99"/>
      <c r="C45" s="99" t="s">
        <v>56</v>
      </c>
      <c r="D45" s="99"/>
      <c r="E45" s="103"/>
      <c r="F45" s="88"/>
      <c r="G45" s="99" t="s">
        <v>56</v>
      </c>
      <c r="H45" s="99"/>
      <c r="I45" s="99"/>
      <c r="J45" s="102"/>
      <c r="K45" s="102"/>
      <c r="L45" s="104"/>
    </row>
    <row r="46" spans="1:15">
      <c r="A46" s="105" t="s">
        <v>75</v>
      </c>
      <c r="B46" s="106"/>
      <c r="C46" s="107" t="s">
        <v>70</v>
      </c>
      <c r="D46" s="108" t="s">
        <v>76</v>
      </c>
      <c r="E46" s="109"/>
      <c r="F46" s="110" t="s">
        <v>77</v>
      </c>
      <c r="G46" s="111" t="s">
        <v>72</v>
      </c>
      <c r="H46" s="112" t="s">
        <v>78</v>
      </c>
      <c r="I46" s="109"/>
      <c r="J46" s="106"/>
      <c r="K46" s="106"/>
      <c r="L46" s="113"/>
    </row>
    <row r="47" spans="1:15" ht="14.25" customHeight="1">
      <c r="A47"/>
      <c r="F47"/>
      <c r="L47"/>
      <c r="M47"/>
    </row>
    <row r="48" spans="1:15" ht="15" customHeight="1">
      <c r="A48"/>
      <c r="F48"/>
      <c r="L48"/>
      <c r="M48"/>
    </row>
    <row r="49" spans="1:10" s="3" customFormat="1" ht="15" customHeight="1"/>
    <row r="50" spans="1:10" s="3" customFormat="1" ht="15" customHeight="1">
      <c r="A50" s="114"/>
      <c r="G50" s="115"/>
    </row>
    <row r="51" spans="1:10" s="3" customFormat="1">
      <c r="A51" s="114"/>
      <c r="B51" s="17"/>
      <c r="C51" s="17"/>
      <c r="D51" s="17"/>
      <c r="E51" s="17"/>
      <c r="F51" s="17"/>
      <c r="G51" s="17"/>
      <c r="H51" s="17"/>
      <c r="I51" s="17"/>
      <c r="J51" s="17"/>
    </row>
    <row r="52" spans="1:10" s="3" customFormat="1">
      <c r="A52" s="114"/>
      <c r="B52" s="17"/>
      <c r="C52" s="17"/>
      <c r="D52" s="17"/>
      <c r="E52" s="17"/>
      <c r="F52" s="17"/>
      <c r="G52" s="17"/>
      <c r="H52" s="17"/>
      <c r="I52" s="17"/>
      <c r="J52" s="17"/>
    </row>
    <row r="53" spans="1:10" s="118" customFormat="1">
      <c r="A53" s="116"/>
      <c r="B53" s="117"/>
      <c r="C53" s="117"/>
      <c r="D53" s="117"/>
      <c r="E53" s="117"/>
      <c r="F53" s="117"/>
      <c r="G53" s="117"/>
      <c r="H53" s="117"/>
      <c r="I53" s="117"/>
      <c r="J53" s="117"/>
    </row>
    <row r="54" spans="1:10" s="118" customFormat="1">
      <c r="A54" s="116"/>
      <c r="B54" s="119"/>
      <c r="C54" s="119"/>
      <c r="D54" s="117"/>
      <c r="E54" s="117"/>
      <c r="F54" s="115"/>
      <c r="G54" s="117"/>
      <c r="H54" s="117"/>
      <c r="I54" s="117"/>
      <c r="J54" s="117"/>
    </row>
    <row r="55" spans="1:10" s="118" customFormat="1">
      <c r="A55" s="116"/>
      <c r="B55" s="117"/>
      <c r="C55" s="117"/>
      <c r="D55" s="117"/>
      <c r="E55" s="117"/>
      <c r="F55" s="117"/>
      <c r="G55" s="117"/>
      <c r="H55" s="117"/>
      <c r="I55" s="117"/>
      <c r="J55" s="117"/>
    </row>
    <row r="56" spans="1:10" s="118" customFormat="1">
      <c r="A56" s="116"/>
      <c r="B56" s="117"/>
      <c r="C56" s="117"/>
      <c r="D56" s="117"/>
      <c r="E56" s="117"/>
      <c r="F56" s="117"/>
      <c r="G56" s="117"/>
      <c r="H56" s="117"/>
      <c r="I56" s="117"/>
      <c r="J56" s="117"/>
    </row>
    <row r="57" spans="1:10" s="118" customFormat="1">
      <c r="A57" s="116"/>
      <c r="B57" s="117"/>
      <c r="C57" s="117"/>
      <c r="D57" s="117"/>
      <c r="E57" s="117"/>
      <c r="F57" s="117"/>
      <c r="G57" s="117"/>
      <c r="H57" s="117"/>
      <c r="I57" s="117"/>
      <c r="J57" s="117"/>
    </row>
    <row r="58" spans="1:10" s="3" customFormat="1">
      <c r="A58" s="114"/>
      <c r="B58" s="17"/>
      <c r="C58" s="17"/>
      <c r="D58" s="17"/>
      <c r="E58" s="17"/>
      <c r="F58" s="17"/>
      <c r="G58" s="17"/>
      <c r="H58" s="17"/>
      <c r="I58" s="17"/>
      <c r="J58" s="17"/>
    </row>
    <row r="59" spans="1:10" s="3" customFormat="1">
      <c r="A59" s="114"/>
      <c r="B59" s="17"/>
      <c r="C59" s="17"/>
      <c r="D59" s="17"/>
      <c r="E59" s="17"/>
      <c r="F59" s="17"/>
      <c r="G59" s="17"/>
      <c r="H59" s="17"/>
      <c r="I59" s="17"/>
      <c r="J59" s="17"/>
    </row>
    <row r="60" spans="1:10" s="3" customFormat="1">
      <c r="A60" s="114"/>
      <c r="B60" s="17"/>
      <c r="C60" s="17"/>
      <c r="D60" s="17"/>
      <c r="E60" s="17"/>
      <c r="F60" s="17"/>
      <c r="G60" s="17"/>
      <c r="H60" s="17"/>
      <c r="I60" s="17"/>
      <c r="J60" s="17"/>
    </row>
    <row r="61" spans="1:10" s="3" customFormat="1">
      <c r="A61" s="114"/>
      <c r="B61" s="24"/>
      <c r="C61" s="24"/>
      <c r="D61" s="24"/>
      <c r="E61" s="24"/>
      <c r="F61" s="24"/>
      <c r="G61" s="17"/>
      <c r="H61" s="17"/>
      <c r="I61" s="17"/>
      <c r="J61" s="17"/>
    </row>
    <row r="62" spans="1:10" s="3" customFormat="1">
      <c r="A62" s="114"/>
      <c r="B62" s="17"/>
      <c r="C62" s="17"/>
      <c r="D62" s="17"/>
      <c r="E62" s="17"/>
      <c r="F62" s="17"/>
      <c r="G62" s="17"/>
      <c r="H62" s="17"/>
      <c r="I62" s="17"/>
      <c r="J62" s="17"/>
    </row>
    <row r="63" spans="1:10" s="3" customFormat="1">
      <c r="A63" s="114"/>
      <c r="B63" s="17"/>
      <c r="C63" s="17"/>
      <c r="D63" s="17"/>
      <c r="E63" s="17"/>
      <c r="F63" s="17"/>
      <c r="G63" s="17"/>
      <c r="H63" s="17"/>
      <c r="I63" s="17"/>
      <c r="J63" s="17"/>
    </row>
    <row r="64" spans="1:10" s="3" customFormat="1">
      <c r="A64" s="114"/>
      <c r="B64" s="17"/>
      <c r="C64" s="17"/>
      <c r="D64" s="17"/>
      <c r="E64" s="17"/>
      <c r="F64" s="17"/>
      <c r="G64" s="17"/>
      <c r="H64" s="17"/>
      <c r="I64" s="17"/>
      <c r="J64" s="17"/>
    </row>
    <row r="65" spans="1:13" s="3" customFormat="1">
      <c r="A65" s="114"/>
      <c r="B65" s="17"/>
      <c r="C65" s="17"/>
      <c r="D65" s="17"/>
      <c r="E65" s="17"/>
      <c r="F65" s="17"/>
      <c r="G65" s="17"/>
      <c r="H65" s="17"/>
      <c r="I65" s="17"/>
      <c r="J65" s="17"/>
    </row>
    <row r="66" spans="1:13" s="3" customFormat="1">
      <c r="A66" s="114"/>
      <c r="B66" s="17"/>
      <c r="C66" s="17"/>
      <c r="D66" s="17"/>
      <c r="E66" s="17"/>
      <c r="F66" s="17"/>
      <c r="G66" s="17"/>
      <c r="H66" s="17"/>
      <c r="I66" s="17"/>
      <c r="J66" s="17"/>
    </row>
    <row r="67" spans="1:13">
      <c r="A67"/>
      <c r="F67"/>
      <c r="L67"/>
      <c r="M67"/>
    </row>
    <row r="68" spans="1:13">
      <c r="A68"/>
      <c r="F68"/>
      <c r="L68"/>
      <c r="M68"/>
    </row>
    <row r="69" spans="1:13">
      <c r="A69"/>
      <c r="F69"/>
      <c r="L69"/>
      <c r="M69"/>
    </row>
    <row r="70" spans="1:13">
      <c r="A70"/>
      <c r="F70"/>
      <c r="L70"/>
      <c r="M70"/>
    </row>
    <row r="71" spans="1:13">
      <c r="A71"/>
      <c r="F71"/>
      <c r="L71"/>
      <c r="M71"/>
    </row>
    <row r="72" spans="1:13">
      <c r="A72"/>
      <c r="F72"/>
      <c r="L72"/>
      <c r="M72"/>
    </row>
    <row r="73" spans="1:13">
      <c r="A73"/>
      <c r="F73"/>
      <c r="L73"/>
      <c r="M73"/>
    </row>
    <row r="74" spans="1:13">
      <c r="A74"/>
      <c r="F74"/>
      <c r="L74"/>
      <c r="M74"/>
    </row>
    <row r="75" spans="1:13">
      <c r="A75"/>
      <c r="F75"/>
      <c r="L75"/>
      <c r="M75"/>
    </row>
    <row r="76" spans="1:13">
      <c r="A76"/>
      <c r="F76"/>
      <c r="L76"/>
      <c r="M76"/>
    </row>
    <row r="77" spans="1:13">
      <c r="A77"/>
      <c r="F77"/>
      <c r="L77"/>
      <c r="M77"/>
    </row>
    <row r="78" spans="1:13">
      <c r="A78"/>
      <c r="F78"/>
      <c r="L78"/>
      <c r="M78"/>
    </row>
    <row r="79" spans="1:13">
      <c r="A79"/>
      <c r="F79"/>
      <c r="L79"/>
      <c r="M79"/>
    </row>
    <row r="80" spans="1:13">
      <c r="A80"/>
      <c r="F80"/>
      <c r="L80"/>
      <c r="M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</sheetData>
  <sheetProtection selectLockedCells="1" selectUnlockedCells="1"/>
  <mergeCells count="3">
    <mergeCell ref="F11:G11"/>
    <mergeCell ref="H11:I11"/>
    <mergeCell ref="J11:L11"/>
  </mergeCells>
  <pageMargins left="0.47222222222222221" right="0.31527777777777777" top="0.47222222222222221" bottom="0.78749999999999998" header="0.27569444444444446" footer="0.39374999999999999"/>
  <pageSetup paperSize="9" scale="90" firstPageNumber="0" orientation="portrait" horizontalDpi="300" verticalDpi="300"/>
  <headerFooter alignWithMargins="0">
    <oddHeader>&amp;C&amp;"Arial,Vet Cursief"&amp;12S.T.G. De IJsster</oddHeader>
    <oddFooter>&amp;L&amp;F&amp;Ccopyright S.T.G. De IJsster Sneek&amp;R&amp;D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51"/>
  <sheetViews>
    <sheetView workbookViewId="0">
      <selection activeCell="A13" sqref="A13"/>
    </sheetView>
  </sheetViews>
  <sheetFormatPr defaultColWidth="9" defaultRowHeight="12.75"/>
  <cols>
    <col min="1" max="1" width="15.5703125" style="1" customWidth="1"/>
    <col min="2" max="3" width="8.7109375" customWidth="1"/>
    <col min="4" max="4" width="6.7109375" customWidth="1"/>
    <col min="5" max="5" width="7.140625" customWidth="1"/>
    <col min="6" max="6" width="8.7109375" style="2" customWidth="1"/>
    <col min="7" max="7" width="10.5703125" customWidth="1"/>
    <col min="8" max="11" width="8.7109375" customWidth="1"/>
    <col min="12" max="12" width="8.7109375" style="3" customWidth="1"/>
    <col min="13" max="13" width="9.140625" style="3" customWidth="1"/>
  </cols>
  <sheetData>
    <row r="1" spans="1:15" s="8" customFormat="1" ht="15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7"/>
      <c r="M1" s="1"/>
    </row>
    <row r="2" spans="1:15" s="17" customFormat="1">
      <c r="A2" s="9" t="s">
        <v>1</v>
      </c>
      <c r="B2" s="10" t="s">
        <v>79</v>
      </c>
      <c r="C2" s="11"/>
      <c r="D2" s="12"/>
      <c r="E2" s="12"/>
      <c r="F2" s="10" t="s">
        <v>2</v>
      </c>
      <c r="G2" s="120">
        <v>39795</v>
      </c>
      <c r="H2" s="13"/>
      <c r="I2" s="11"/>
      <c r="J2" s="14" t="s">
        <v>80</v>
      </c>
      <c r="K2" s="10"/>
      <c r="L2" s="15"/>
      <c r="M2" s="16"/>
    </row>
    <row r="3" spans="1:15" s="24" customFormat="1" ht="13.5" customHeight="1">
      <c r="A3" s="18" t="s">
        <v>4</v>
      </c>
      <c r="B3" s="19" t="s">
        <v>81</v>
      </c>
      <c r="C3" s="19"/>
      <c r="D3" s="20"/>
      <c r="E3" s="21"/>
      <c r="F3" s="22" t="s">
        <v>82</v>
      </c>
      <c r="G3" s="20"/>
      <c r="H3" s="19" t="s">
        <v>83</v>
      </c>
      <c r="I3" s="19"/>
      <c r="J3" s="3"/>
      <c r="K3" s="3"/>
      <c r="L3" s="23"/>
      <c r="M3" s="16"/>
    </row>
    <row r="4" spans="1:15" s="32" customFormat="1" ht="15">
      <c r="A4" s="25"/>
      <c r="B4" s="3"/>
      <c r="C4" s="3"/>
      <c r="D4" s="3"/>
      <c r="E4" s="26"/>
      <c r="F4" s="20" t="s">
        <v>84</v>
      </c>
      <c r="G4" s="121"/>
      <c r="H4" s="3"/>
      <c r="I4" s="27" t="s">
        <v>7</v>
      </c>
      <c r="J4" s="28"/>
      <c r="K4" s="122" t="s">
        <v>85</v>
      </c>
      <c r="L4" s="30" t="s">
        <v>9</v>
      </c>
      <c r="M4" s="31"/>
    </row>
    <row r="5" spans="1:15" s="20" customFormat="1" ht="15">
      <c r="A5" s="33" t="s">
        <v>10</v>
      </c>
      <c r="B5" s="123" t="s">
        <v>86</v>
      </c>
      <c r="C5" s="35" t="s">
        <v>12</v>
      </c>
      <c r="D5" s="124" t="s">
        <v>87</v>
      </c>
      <c r="E5" s="37"/>
      <c r="F5" s="38" t="s">
        <v>14</v>
      </c>
      <c r="G5" s="39"/>
      <c r="H5" s="40"/>
      <c r="I5" s="41" t="s">
        <v>15</v>
      </c>
      <c r="J5" s="28"/>
      <c r="K5" s="125" t="s">
        <v>88</v>
      </c>
      <c r="L5" s="43" t="s">
        <v>9</v>
      </c>
      <c r="M5" s="31"/>
    </row>
    <row r="6" spans="1:15" s="17" customFormat="1">
      <c r="A6" s="44" t="s">
        <v>17</v>
      </c>
      <c r="C6" s="45" t="s">
        <v>89</v>
      </c>
      <c r="F6" s="1"/>
      <c r="H6" s="46" t="s">
        <v>18</v>
      </c>
      <c r="I6" s="47"/>
      <c r="J6" s="48"/>
      <c r="K6" s="48"/>
      <c r="L6" s="49"/>
      <c r="M6" s="16"/>
    </row>
    <row r="7" spans="1:15" s="17" customFormat="1">
      <c r="A7" s="25"/>
      <c r="B7" s="3"/>
      <c r="C7" s="3"/>
      <c r="F7" s="50" t="s">
        <v>19</v>
      </c>
      <c r="G7" s="126">
        <v>0</v>
      </c>
      <c r="H7" s="52"/>
      <c r="I7" s="53"/>
      <c r="J7" s="53"/>
      <c r="K7" s="48"/>
      <c r="L7" s="49"/>
      <c r="M7" s="16"/>
    </row>
    <row r="8" spans="1:15" s="17" customFormat="1">
      <c r="A8" s="54" t="s">
        <v>21</v>
      </c>
      <c r="B8" s="3"/>
      <c r="C8" s="55" t="s">
        <v>22</v>
      </c>
      <c r="D8" s="56"/>
      <c r="E8" s="57" t="s">
        <v>23</v>
      </c>
      <c r="F8" s="50" t="s">
        <v>24</v>
      </c>
      <c r="G8" s="53"/>
      <c r="H8" s="58"/>
      <c r="I8" s="59"/>
      <c r="J8" s="59"/>
      <c r="K8" s="60"/>
      <c r="L8" s="15"/>
      <c r="M8" s="16"/>
    </row>
    <row r="9" spans="1:15" s="17" customFormat="1">
      <c r="A9" s="54" t="s">
        <v>25</v>
      </c>
      <c r="B9" s="3"/>
      <c r="C9" s="55" t="s">
        <v>26</v>
      </c>
      <c r="D9" s="56"/>
      <c r="E9" s="57" t="s">
        <v>27</v>
      </c>
      <c r="F9" s="50" t="s">
        <v>28</v>
      </c>
      <c r="G9" s="53"/>
      <c r="H9" s="52"/>
      <c r="I9" s="53"/>
      <c r="J9" s="53"/>
      <c r="K9" s="48"/>
      <c r="L9" s="49"/>
      <c r="M9" s="16"/>
    </row>
    <row r="10" spans="1:15" s="17" customFormat="1">
      <c r="A10" s="61"/>
      <c r="B10" s="62"/>
      <c r="C10" s="62"/>
      <c r="D10" s="62"/>
      <c r="E10" s="62"/>
      <c r="F10" s="63"/>
      <c r="G10" s="64"/>
      <c r="H10" s="65"/>
      <c r="I10" s="64"/>
      <c r="J10" s="64"/>
      <c r="K10" s="66"/>
      <c r="L10" s="67"/>
      <c r="M10" s="16"/>
    </row>
    <row r="11" spans="1:15" s="71" customFormat="1" ht="13.15" customHeight="1">
      <c r="A11" s="68" t="s">
        <v>29</v>
      </c>
      <c r="B11" s="69" t="s">
        <v>30</v>
      </c>
      <c r="C11" s="69" t="s">
        <v>31</v>
      </c>
      <c r="D11" s="69" t="s">
        <v>32</v>
      </c>
      <c r="E11" s="69" t="s">
        <v>33</v>
      </c>
      <c r="F11" s="171" t="s">
        <v>34</v>
      </c>
      <c r="G11" s="171"/>
      <c r="H11" s="172" t="s">
        <v>35</v>
      </c>
      <c r="I11" s="172"/>
      <c r="J11" s="173" t="s">
        <v>36</v>
      </c>
      <c r="K11" s="173"/>
      <c r="L11" s="173"/>
      <c r="M11" s="70"/>
    </row>
    <row r="12" spans="1:15" s="76" customFormat="1" ht="27" customHeight="1">
      <c r="A12" s="72"/>
      <c r="B12" s="73" t="s">
        <v>37</v>
      </c>
      <c r="C12" s="73" t="s">
        <v>38</v>
      </c>
      <c r="D12" s="73"/>
      <c r="E12" s="73" t="s">
        <v>39</v>
      </c>
      <c r="F12" s="74" t="s">
        <v>40</v>
      </c>
      <c r="G12" s="73" t="s">
        <v>41</v>
      </c>
      <c r="H12" s="73" t="s">
        <v>42</v>
      </c>
      <c r="I12" s="73" t="s">
        <v>43</v>
      </c>
      <c r="J12" s="73" t="s">
        <v>42</v>
      </c>
      <c r="K12" s="73" t="s">
        <v>43</v>
      </c>
      <c r="L12" s="75" t="s">
        <v>41</v>
      </c>
      <c r="M12" s="69"/>
    </row>
    <row r="13" spans="1:15" s="3" customFormat="1" ht="20.100000000000001" customHeight="1">
      <c r="A13" s="85" t="s">
        <v>90</v>
      </c>
      <c r="B13" s="86">
        <v>500</v>
      </c>
      <c r="C13" s="86">
        <v>24</v>
      </c>
      <c r="D13" s="127">
        <v>12</v>
      </c>
      <c r="E13" s="87">
        <v>1.5</v>
      </c>
      <c r="F13" s="89">
        <v>1.4583333333333332E-2</v>
      </c>
      <c r="G13" s="89"/>
      <c r="H13" s="88">
        <v>0.8125</v>
      </c>
      <c r="I13" s="88">
        <v>0.82708333333333339</v>
      </c>
      <c r="J13" s="89">
        <v>0.8125</v>
      </c>
      <c r="K13" s="89">
        <v>0.82708333333333339</v>
      </c>
      <c r="L13" s="83"/>
      <c r="M13" s="1"/>
      <c r="N13" s="84"/>
    </row>
    <row r="14" spans="1:15" s="3" customFormat="1" ht="20.100000000000001" customHeight="1">
      <c r="A14" s="85" t="s">
        <v>91</v>
      </c>
      <c r="B14" s="86">
        <v>500</v>
      </c>
      <c r="C14" s="86">
        <v>28</v>
      </c>
      <c r="D14" s="127">
        <v>14</v>
      </c>
      <c r="E14" s="87">
        <v>1.5</v>
      </c>
      <c r="F14" s="89">
        <f t="shared" ref="F14:F17" si="0">TIME(0,TRUNC(D14*E14),ROUND(((D14*E14-TRUNC(D14*E14))+0.8)*60,))</f>
        <v>1.5138888888888889E-2</v>
      </c>
      <c r="G14" s="89"/>
      <c r="H14" s="88">
        <f t="shared" ref="H14:H23" si="1">(I13)</f>
        <v>0.82708333333333339</v>
      </c>
      <c r="I14" s="88">
        <v>0.83958333333333324</v>
      </c>
      <c r="J14" s="89">
        <v>0.82708333333333339</v>
      </c>
      <c r="K14" s="89">
        <v>0.84375</v>
      </c>
      <c r="L14" s="83"/>
      <c r="M14" s="1"/>
      <c r="N14" s="84"/>
      <c r="O14" s="90"/>
    </row>
    <row r="15" spans="1:15" s="3" customFormat="1" ht="20.100000000000001" customHeight="1">
      <c r="A15" s="85" t="s">
        <v>92</v>
      </c>
      <c r="B15" s="86"/>
      <c r="C15" s="86"/>
      <c r="D15" s="127">
        <f>ROUNDUP((IF($G$7=1,C15/2,C15/4)),0)</f>
        <v>0</v>
      </c>
      <c r="E15" s="87"/>
      <c r="F15" s="89">
        <f t="shared" si="0"/>
        <v>5.5555555555555556E-4</v>
      </c>
      <c r="G15" s="89">
        <v>1.0416666666666666E-2</v>
      </c>
      <c r="H15" s="88">
        <f t="shared" si="1"/>
        <v>0.83958333333333324</v>
      </c>
      <c r="I15" s="88">
        <v>0.85</v>
      </c>
      <c r="J15" s="89">
        <v>0.84375</v>
      </c>
      <c r="K15" s="89">
        <v>0.85277777777777775</v>
      </c>
      <c r="L15" s="128"/>
      <c r="M15" s="1"/>
      <c r="N15" s="84"/>
      <c r="O15" s="90"/>
    </row>
    <row r="16" spans="1:15" ht="20.100000000000001" customHeight="1">
      <c r="A16" s="85" t="s">
        <v>93</v>
      </c>
      <c r="B16" s="86">
        <v>500</v>
      </c>
      <c r="C16" s="86">
        <v>24</v>
      </c>
      <c r="D16" s="127">
        <v>9</v>
      </c>
      <c r="E16" s="87">
        <v>1.5</v>
      </c>
      <c r="F16" s="89">
        <f t="shared" si="0"/>
        <v>9.9305555555555553E-3</v>
      </c>
      <c r="G16" s="89"/>
      <c r="H16" s="88">
        <f t="shared" si="1"/>
        <v>0.85</v>
      </c>
      <c r="I16" s="88">
        <v>0.85972222222222217</v>
      </c>
      <c r="J16" s="89">
        <v>0.85416666666666663</v>
      </c>
      <c r="K16" s="89">
        <v>0.8652777777777777</v>
      </c>
      <c r="L16" s="83"/>
      <c r="M16" s="1"/>
      <c r="N16" s="84"/>
      <c r="O16" s="90"/>
    </row>
    <row r="17" spans="1:15" ht="20.100000000000001" customHeight="1">
      <c r="A17" s="85" t="s">
        <v>94</v>
      </c>
      <c r="B17" s="129">
        <v>500</v>
      </c>
      <c r="C17" s="129">
        <v>24</v>
      </c>
      <c r="D17" s="130">
        <v>9</v>
      </c>
      <c r="E17" s="131">
        <v>1.5</v>
      </c>
      <c r="F17" s="2">
        <f t="shared" si="0"/>
        <v>9.9305555555555553E-3</v>
      </c>
      <c r="G17" s="88"/>
      <c r="H17" s="88">
        <f t="shared" si="1"/>
        <v>0.85972222222222217</v>
      </c>
      <c r="I17" s="88">
        <f t="shared" ref="I17:I23" si="2">F17+G17+H17</f>
        <v>0.86965277777777772</v>
      </c>
      <c r="J17" s="89">
        <v>0.8652777777777777</v>
      </c>
      <c r="K17" s="89">
        <v>0.87777777777777777</v>
      </c>
      <c r="L17" s="83"/>
      <c r="M17" s="1"/>
      <c r="N17" s="84"/>
      <c r="O17" s="90"/>
    </row>
    <row r="18" spans="1:15" ht="20.100000000000001" customHeight="1">
      <c r="A18" s="85" t="s">
        <v>92</v>
      </c>
      <c r="B18" s="86"/>
      <c r="C18" s="86"/>
      <c r="D18" s="127">
        <f>ROUNDUP((IF($G$7=1,C18/2,C18/4)),0)</f>
        <v>0</v>
      </c>
      <c r="E18" s="87"/>
      <c r="F18" s="89"/>
      <c r="G18" s="89">
        <v>1.0416666666666666E-2</v>
      </c>
      <c r="H18" s="88">
        <f t="shared" si="1"/>
        <v>0.86965277777777772</v>
      </c>
      <c r="I18" s="88">
        <f t="shared" si="2"/>
        <v>0.88006944444444435</v>
      </c>
      <c r="J18" s="89">
        <v>0.87777777777777777</v>
      </c>
      <c r="K18" s="89">
        <v>0.88749999999999996</v>
      </c>
      <c r="L18" s="128"/>
      <c r="N18" s="84"/>
      <c r="O18" s="90"/>
    </row>
    <row r="19" spans="1:15" ht="20.100000000000001" customHeight="1">
      <c r="A19" s="85" t="s">
        <v>90</v>
      </c>
      <c r="B19" s="86">
        <v>1500</v>
      </c>
      <c r="C19" s="86">
        <v>24</v>
      </c>
      <c r="D19" s="127">
        <v>6</v>
      </c>
      <c r="E19" s="87">
        <v>3.5</v>
      </c>
      <c r="F19" s="89">
        <f t="shared" ref="F19:F20" si="3">TIME(0,TRUNC(D19*E19),ROUND(((D19*E19-TRUNC(D19*E19))+0.8)*60,))</f>
        <v>1.5138888888888889E-2</v>
      </c>
      <c r="G19" s="89"/>
      <c r="H19" s="88">
        <f t="shared" si="1"/>
        <v>0.88006944444444435</v>
      </c>
      <c r="I19" s="88">
        <f t="shared" si="2"/>
        <v>0.89520833333333327</v>
      </c>
      <c r="J19" s="89">
        <v>0.88888888888888884</v>
      </c>
      <c r="K19" s="89">
        <v>0.90555555555555556</v>
      </c>
      <c r="L19" s="83"/>
      <c r="N19" s="84"/>
      <c r="O19" s="90"/>
    </row>
    <row r="20" spans="1:15" ht="20.100000000000001" customHeight="1">
      <c r="A20" s="85" t="s">
        <v>91</v>
      </c>
      <c r="B20" s="129">
        <v>1500</v>
      </c>
      <c r="C20" s="86">
        <v>28</v>
      </c>
      <c r="D20" s="127">
        <f t="shared" ref="D20:D23" si="4">ROUNDUP((IF($G$7=1,C20/2,C20/4)),0)</f>
        <v>7</v>
      </c>
      <c r="E20" s="87">
        <v>3.5</v>
      </c>
      <c r="F20" s="89">
        <f t="shared" si="3"/>
        <v>1.7569444444444447E-2</v>
      </c>
      <c r="G20" s="89"/>
      <c r="H20" s="88">
        <f t="shared" si="1"/>
        <v>0.89520833333333327</v>
      </c>
      <c r="I20" s="88">
        <f t="shared" si="2"/>
        <v>0.91277777777777769</v>
      </c>
      <c r="J20" s="89">
        <v>0.90555555555555556</v>
      </c>
      <c r="K20" s="89">
        <v>0.92013888888888884</v>
      </c>
      <c r="L20" s="83"/>
      <c r="M20" s="1"/>
      <c r="N20" s="84"/>
      <c r="O20" s="90"/>
    </row>
    <row r="21" spans="1:15" ht="20.100000000000001" customHeight="1">
      <c r="A21" s="99" t="s">
        <v>92</v>
      </c>
      <c r="B21" s="86"/>
      <c r="C21" s="129"/>
      <c r="D21" s="130">
        <f t="shared" si="4"/>
        <v>0</v>
      </c>
      <c r="E21" s="131"/>
      <c r="F21" s="89"/>
      <c r="G21" s="89">
        <v>1.0416666666666666E-2</v>
      </c>
      <c r="H21" s="88">
        <f t="shared" si="1"/>
        <v>0.91277777777777769</v>
      </c>
      <c r="I21" s="88">
        <f t="shared" si="2"/>
        <v>0.92319444444444432</v>
      </c>
      <c r="J21" s="89">
        <v>0.92013888888888884</v>
      </c>
      <c r="K21" s="89">
        <v>0.93402777777777779</v>
      </c>
      <c r="L21" s="128"/>
      <c r="M21" s="1"/>
      <c r="N21" s="84"/>
      <c r="O21" s="90"/>
    </row>
    <row r="22" spans="1:15" ht="20.100000000000001" customHeight="1">
      <c r="A22" s="99" t="s">
        <v>93</v>
      </c>
      <c r="B22" s="86">
        <v>1500</v>
      </c>
      <c r="C22" s="86">
        <v>18</v>
      </c>
      <c r="D22" s="127">
        <f t="shared" si="4"/>
        <v>5</v>
      </c>
      <c r="E22" s="87">
        <v>3.5</v>
      </c>
      <c r="F22" s="89">
        <f t="shared" ref="F22:F23" si="5">TIME(0,TRUNC(D22*E22),ROUND(((D22*E22-TRUNC(D22*E22))+0.8)*60,))</f>
        <v>1.2708333333333334E-2</v>
      </c>
      <c r="G22" s="88"/>
      <c r="H22" s="88">
        <f t="shared" si="1"/>
        <v>0.92319444444444432</v>
      </c>
      <c r="I22" s="88">
        <f t="shared" si="2"/>
        <v>0.93590277777777764</v>
      </c>
      <c r="J22" s="89">
        <v>0.93402777777777779</v>
      </c>
      <c r="K22" s="89">
        <v>0.94444444444444453</v>
      </c>
      <c r="L22" s="128"/>
      <c r="M22" s="1"/>
      <c r="N22" s="84"/>
      <c r="O22" s="90"/>
    </row>
    <row r="23" spans="1:15" ht="20.100000000000001" customHeight="1">
      <c r="A23" s="132" t="s">
        <v>94</v>
      </c>
      <c r="B23" s="86">
        <v>1500</v>
      </c>
      <c r="C23" s="86">
        <v>18</v>
      </c>
      <c r="D23" s="127">
        <f t="shared" si="4"/>
        <v>5</v>
      </c>
      <c r="E23" s="87">
        <v>3.5</v>
      </c>
      <c r="F23" s="89">
        <f t="shared" si="5"/>
        <v>1.2708333333333334E-2</v>
      </c>
      <c r="G23" s="133"/>
      <c r="H23" s="88">
        <f t="shared" si="1"/>
        <v>0.93590277777777764</v>
      </c>
      <c r="I23" s="88">
        <f t="shared" si="2"/>
        <v>0.94861111111111096</v>
      </c>
      <c r="J23" s="89">
        <v>0.94444444444444453</v>
      </c>
      <c r="K23" s="89">
        <v>0.95486111111111116</v>
      </c>
      <c r="L23" s="83"/>
      <c r="M23" s="1"/>
      <c r="N23" s="84"/>
      <c r="O23" s="90"/>
    </row>
    <row r="24" spans="1:15" ht="20.100000000000001" customHeight="1">
      <c r="A24" s="85"/>
      <c r="B24" s="86"/>
      <c r="C24" s="86"/>
      <c r="D24" s="127"/>
      <c r="E24" s="87"/>
      <c r="F24" s="89"/>
      <c r="G24" s="89"/>
      <c r="H24" s="88"/>
      <c r="I24" s="88"/>
      <c r="J24" s="89"/>
      <c r="K24" s="89"/>
      <c r="L24" s="83"/>
      <c r="N24" s="84"/>
      <c r="O24" s="90"/>
    </row>
    <row r="25" spans="1:15" ht="20.100000000000001" customHeight="1">
      <c r="A25" s="98"/>
      <c r="B25" s="99"/>
      <c r="C25" s="99"/>
      <c r="D25" s="99"/>
      <c r="E25" s="103"/>
      <c r="F25" s="89"/>
      <c r="G25" s="99"/>
      <c r="H25" s="99"/>
      <c r="I25" s="99"/>
      <c r="J25" s="102"/>
      <c r="K25" s="102"/>
      <c r="L25" s="104"/>
    </row>
    <row r="26" spans="1:15">
      <c r="A26" s="105" t="s">
        <v>75</v>
      </c>
      <c r="B26" s="106"/>
      <c r="C26" s="134">
        <v>104</v>
      </c>
      <c r="D26" s="108" t="s">
        <v>76</v>
      </c>
      <c r="E26" s="109"/>
      <c r="F26" s="110" t="s">
        <v>77</v>
      </c>
      <c r="G26" s="135" t="s">
        <v>88</v>
      </c>
      <c r="H26" s="112" t="s">
        <v>78</v>
      </c>
      <c r="I26" s="109"/>
      <c r="J26" s="106"/>
      <c r="K26" s="106"/>
      <c r="L26" s="113"/>
    </row>
    <row r="27" spans="1:15" ht="14.25" customHeight="1">
      <c r="A27"/>
      <c r="F27"/>
      <c r="L27"/>
      <c r="M27"/>
    </row>
    <row r="28" spans="1:15" ht="15" customHeight="1">
      <c r="A28"/>
      <c r="F28"/>
      <c r="L28"/>
      <c r="M28"/>
    </row>
    <row r="29" spans="1:15" s="3" customFormat="1" ht="15" customHeight="1"/>
    <row r="30" spans="1:15" s="3" customFormat="1" ht="15" customHeight="1">
      <c r="G30" s="115"/>
    </row>
    <row r="31" spans="1:15" s="3" customFormat="1"/>
    <row r="32" spans="1:15" s="3" customFormat="1"/>
    <row r="33" spans="2:6" s="118" customFormat="1"/>
    <row r="34" spans="2:6" s="118" customFormat="1">
      <c r="B34" s="136"/>
      <c r="C34" s="136"/>
      <c r="F34" s="115"/>
    </row>
    <row r="35" spans="2:6" s="118" customFormat="1"/>
    <row r="36" spans="2:6" s="118" customFormat="1"/>
    <row r="37" spans="2:6" s="118" customFormat="1"/>
    <row r="38" spans="2:6" s="3" customFormat="1"/>
    <row r="39" spans="2:6" s="3" customFormat="1"/>
    <row r="40" spans="2:6" s="3" customFormat="1"/>
    <row r="41" spans="2:6" s="3" customFormat="1"/>
    <row r="42" spans="2:6" s="3" customFormat="1"/>
    <row r="43" spans="2:6" s="3" customFormat="1"/>
    <row r="44" spans="2:6" s="3" customFormat="1"/>
    <row r="45" spans="2:6" s="3" customFormat="1"/>
    <row r="46" spans="2:6" s="3" customFormat="1"/>
    <row r="47" spans="2:6" customFormat="1"/>
    <row r="48" spans="2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</sheetData>
  <sheetProtection selectLockedCells="1" selectUnlockedCells="1"/>
  <mergeCells count="3">
    <mergeCell ref="F11:G11"/>
    <mergeCell ref="H11:I11"/>
    <mergeCell ref="J11:L11"/>
  </mergeCells>
  <pageMargins left="0.47222222222222221" right="0.31527777777777777" top="0.47222222222222221" bottom="0.78749999999999998" header="0.51180555555555551" footer="0.51180555555555551"/>
  <pageSetup paperSize="9" scale="9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73"/>
  <sheetViews>
    <sheetView workbookViewId="0">
      <selection activeCell="I28" sqref="I28"/>
    </sheetView>
  </sheetViews>
  <sheetFormatPr defaultColWidth="9" defaultRowHeight="12.75"/>
  <cols>
    <col min="1" max="1" width="15.5703125" style="1" customWidth="1"/>
    <col min="2" max="3" width="8.7109375" customWidth="1"/>
    <col min="4" max="4" width="6.7109375" customWidth="1"/>
    <col min="5" max="5" width="5.42578125" customWidth="1"/>
    <col min="6" max="6" width="8.7109375" style="2" customWidth="1"/>
    <col min="7" max="7" width="9.7109375" customWidth="1"/>
    <col min="8" max="11" width="8.7109375" customWidth="1"/>
    <col min="12" max="12" width="8.7109375" style="3" customWidth="1"/>
    <col min="13" max="13" width="9.140625" style="3" customWidth="1"/>
  </cols>
  <sheetData>
    <row r="1" spans="1:15" s="8" customFormat="1" ht="15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7"/>
      <c r="M1" s="1"/>
    </row>
    <row r="2" spans="1:15" s="17" customFormat="1">
      <c r="A2" s="9" t="s">
        <v>1</v>
      </c>
      <c r="B2" s="10" t="s">
        <v>95</v>
      </c>
      <c r="C2" s="11"/>
      <c r="D2" s="12"/>
      <c r="E2" s="12"/>
      <c r="F2" s="10" t="s">
        <v>2</v>
      </c>
      <c r="G2" s="137">
        <v>39795</v>
      </c>
      <c r="H2" s="13"/>
      <c r="I2" s="11"/>
      <c r="J2" s="14" t="s">
        <v>3</v>
      </c>
      <c r="K2" s="10"/>
      <c r="L2" s="15"/>
      <c r="M2" s="16"/>
    </row>
    <row r="3" spans="1:15" s="24" customFormat="1" ht="13.5" customHeight="1">
      <c r="A3" s="18" t="s">
        <v>4</v>
      </c>
      <c r="B3" s="19" t="s">
        <v>96</v>
      </c>
      <c r="C3" s="19"/>
      <c r="D3" s="20"/>
      <c r="E3" s="21"/>
      <c r="F3" s="22" t="s">
        <v>5</v>
      </c>
      <c r="G3" s="20"/>
      <c r="H3" s="19" t="s">
        <v>97</v>
      </c>
      <c r="I3" s="19"/>
      <c r="J3" s="3"/>
      <c r="K3" s="3"/>
      <c r="L3" s="23"/>
      <c r="M3" s="16"/>
    </row>
    <row r="4" spans="1:15" s="32" customFormat="1" ht="15">
      <c r="A4" s="25"/>
      <c r="B4" s="3"/>
      <c r="C4" s="3"/>
      <c r="D4" s="3"/>
      <c r="E4" s="26"/>
      <c r="F4" s="3"/>
      <c r="G4" s="3"/>
      <c r="H4" s="3"/>
      <c r="I4" s="27" t="s">
        <v>7</v>
      </c>
      <c r="J4" s="28"/>
      <c r="K4" s="138"/>
      <c r="L4" s="30" t="s">
        <v>9</v>
      </c>
      <c r="M4" s="31"/>
    </row>
    <row r="5" spans="1:15" s="20" customFormat="1" ht="15">
      <c r="A5" s="33" t="s">
        <v>10</v>
      </c>
      <c r="B5" s="123">
        <v>0.54166666666666663</v>
      </c>
      <c r="C5" s="35" t="s">
        <v>12</v>
      </c>
      <c r="D5" s="124">
        <v>0.72916666666666663</v>
      </c>
      <c r="E5" s="37"/>
      <c r="F5" s="38" t="s">
        <v>14</v>
      </c>
      <c r="G5" s="39"/>
      <c r="H5" s="40"/>
      <c r="I5" s="41" t="s">
        <v>15</v>
      </c>
      <c r="J5" s="28"/>
      <c r="K5" s="139"/>
      <c r="L5" s="43" t="s">
        <v>9</v>
      </c>
      <c r="M5" s="31"/>
    </row>
    <row r="6" spans="1:15" s="17" customFormat="1">
      <c r="A6" s="44" t="s">
        <v>17</v>
      </c>
      <c r="C6" s="45"/>
      <c r="F6" s="1"/>
      <c r="H6" s="46" t="s">
        <v>18</v>
      </c>
      <c r="I6" s="47"/>
      <c r="J6" s="48"/>
      <c r="K6" s="48"/>
      <c r="L6" s="49"/>
      <c r="M6" s="16"/>
    </row>
    <row r="7" spans="1:15" s="17" customFormat="1">
      <c r="A7" s="25"/>
      <c r="B7" s="3"/>
      <c r="C7" s="3"/>
      <c r="F7" s="50" t="s">
        <v>19</v>
      </c>
      <c r="G7" s="126">
        <v>0</v>
      </c>
      <c r="H7" s="52"/>
      <c r="I7" s="53"/>
      <c r="J7" s="53"/>
      <c r="K7" s="48"/>
      <c r="L7" s="49"/>
      <c r="M7" s="16"/>
    </row>
    <row r="8" spans="1:15" s="17" customFormat="1">
      <c r="A8" s="54" t="s">
        <v>21</v>
      </c>
      <c r="B8" s="3"/>
      <c r="C8" s="55" t="s">
        <v>22</v>
      </c>
      <c r="D8" s="56"/>
      <c r="E8" s="57" t="s">
        <v>23</v>
      </c>
      <c r="F8" s="50" t="s">
        <v>24</v>
      </c>
      <c r="G8" s="53"/>
      <c r="H8" s="58"/>
      <c r="I8" s="59"/>
      <c r="J8" s="59"/>
      <c r="K8" s="60"/>
      <c r="L8" s="15"/>
      <c r="M8" s="16"/>
    </row>
    <row r="9" spans="1:15" s="17" customFormat="1">
      <c r="A9" s="54" t="s">
        <v>25</v>
      </c>
      <c r="B9" s="3"/>
      <c r="C9" s="55" t="s">
        <v>26</v>
      </c>
      <c r="D9" s="56"/>
      <c r="E9" s="57" t="s">
        <v>27</v>
      </c>
      <c r="F9" s="50" t="s">
        <v>28</v>
      </c>
      <c r="G9" s="53"/>
      <c r="H9" s="52"/>
      <c r="I9" s="53"/>
      <c r="J9" s="53"/>
      <c r="K9" s="48"/>
      <c r="L9" s="49"/>
      <c r="M9" s="16"/>
    </row>
    <row r="10" spans="1:15" s="17" customFormat="1">
      <c r="A10" s="61"/>
      <c r="B10" s="62"/>
      <c r="C10" s="62"/>
      <c r="D10" s="62"/>
      <c r="E10" s="62"/>
      <c r="F10" s="63"/>
      <c r="G10" s="64"/>
      <c r="H10" s="65"/>
      <c r="I10" s="64"/>
      <c r="J10" s="64"/>
      <c r="K10" s="66"/>
      <c r="L10" s="67"/>
      <c r="M10" s="16"/>
    </row>
    <row r="11" spans="1:15" s="71" customFormat="1" ht="13.15" customHeight="1">
      <c r="A11" s="68" t="s">
        <v>29</v>
      </c>
      <c r="B11" s="69" t="s">
        <v>30</v>
      </c>
      <c r="C11" s="69" t="s">
        <v>31</v>
      </c>
      <c r="D11" s="69" t="s">
        <v>32</v>
      </c>
      <c r="E11" s="69" t="s">
        <v>33</v>
      </c>
      <c r="F11" s="171" t="s">
        <v>34</v>
      </c>
      <c r="G11" s="171"/>
      <c r="H11" s="172" t="s">
        <v>35</v>
      </c>
      <c r="I11" s="172"/>
      <c r="J11" s="173" t="s">
        <v>36</v>
      </c>
      <c r="K11" s="173"/>
      <c r="L11" s="173"/>
      <c r="M11" s="70"/>
    </row>
    <row r="12" spans="1:15" s="76" customFormat="1" ht="27" customHeight="1">
      <c r="A12" s="72"/>
      <c r="B12" s="73" t="s">
        <v>37</v>
      </c>
      <c r="C12" s="73" t="s">
        <v>38</v>
      </c>
      <c r="D12" s="73"/>
      <c r="E12" s="73" t="s">
        <v>39</v>
      </c>
      <c r="F12" s="74" t="s">
        <v>40</v>
      </c>
      <c r="G12" s="73" t="s">
        <v>41</v>
      </c>
      <c r="H12" s="73" t="s">
        <v>42</v>
      </c>
      <c r="I12" s="73" t="s">
        <v>43</v>
      </c>
      <c r="J12" s="73" t="s">
        <v>42</v>
      </c>
      <c r="K12" s="73" t="s">
        <v>43</v>
      </c>
      <c r="L12" s="75" t="s">
        <v>41</v>
      </c>
      <c r="M12" s="69"/>
    </row>
    <row r="13" spans="1:15" s="3" customFormat="1" ht="20.100000000000001" customHeight="1">
      <c r="A13" s="140" t="s">
        <v>98</v>
      </c>
      <c r="B13" s="86"/>
      <c r="C13" s="86"/>
      <c r="D13" s="127"/>
      <c r="E13" s="87"/>
      <c r="F13" s="89"/>
      <c r="G13" s="141">
        <v>1.3888888888888888E-2</v>
      </c>
      <c r="H13" s="88">
        <v>0.52083333333333337</v>
      </c>
      <c r="I13" s="88">
        <v>0.53472222222222221</v>
      </c>
      <c r="J13" s="82"/>
      <c r="K13" s="82"/>
      <c r="L13" s="83"/>
      <c r="M13" s="1"/>
      <c r="N13" s="84"/>
    </row>
    <row r="14" spans="1:15" s="3" customFormat="1" ht="20.100000000000001" customHeight="1">
      <c r="A14" s="140" t="s">
        <v>99</v>
      </c>
      <c r="B14" s="86"/>
      <c r="C14" s="86"/>
      <c r="D14" s="127"/>
      <c r="E14" s="87"/>
      <c r="F14" s="89"/>
      <c r="G14" s="141">
        <v>1.3888888888888888E-2</v>
      </c>
      <c r="H14" s="88">
        <v>0.53472222222222221</v>
      </c>
      <c r="I14" s="88">
        <v>0.54861111111111105</v>
      </c>
      <c r="J14" s="82"/>
      <c r="K14" s="82"/>
      <c r="L14" s="83"/>
      <c r="M14" s="1"/>
      <c r="N14" s="84"/>
    </row>
    <row r="15" spans="1:15" s="3" customFormat="1" ht="20.100000000000001" customHeight="1">
      <c r="A15" s="140" t="s">
        <v>92</v>
      </c>
      <c r="B15" s="86"/>
      <c r="C15" s="86"/>
      <c r="D15" s="127"/>
      <c r="E15" s="87"/>
      <c r="F15" s="89"/>
      <c r="G15" s="141">
        <v>1.3888888888888888E-2</v>
      </c>
      <c r="H15" s="88">
        <v>0.54861111111111105</v>
      </c>
      <c r="I15" s="88">
        <v>0.5625</v>
      </c>
      <c r="J15" s="82"/>
      <c r="K15" s="82"/>
      <c r="L15" s="83"/>
      <c r="M15" s="1"/>
      <c r="N15" s="84"/>
    </row>
    <row r="16" spans="1:15" s="3" customFormat="1" ht="20.100000000000001" customHeight="1">
      <c r="A16" s="140" t="s">
        <v>100</v>
      </c>
      <c r="B16" s="86">
        <v>500</v>
      </c>
      <c r="C16" s="86">
        <v>20</v>
      </c>
      <c r="D16" s="127">
        <f t="shared" ref="D16:D19" si="0">ROUNDUP((IF($G$7=1,C16/2,C16/4)),0)</f>
        <v>5</v>
      </c>
      <c r="E16" s="87">
        <v>2.2999999999999998</v>
      </c>
      <c r="F16" s="89">
        <f t="shared" ref="F16:F19" si="1">TIME(0,TRUNC(D16*E16),ROUND(((D16*E16-TRUNC(D16*E16))+0.8)*60,))</f>
        <v>8.5416666666666679E-3</v>
      </c>
      <c r="G16" s="89"/>
      <c r="H16" s="88">
        <v>0.5625</v>
      </c>
      <c r="I16" s="88">
        <f>SUM(F16:H16)</f>
        <v>0.57104166666666667</v>
      </c>
      <c r="J16" s="82"/>
      <c r="K16" s="82"/>
      <c r="L16" s="83"/>
      <c r="M16" s="1"/>
      <c r="N16" s="84"/>
      <c r="O16" s="90"/>
    </row>
    <row r="17" spans="1:15" s="3" customFormat="1" ht="20.100000000000001" customHeight="1">
      <c r="A17" s="140" t="s">
        <v>101</v>
      </c>
      <c r="B17" s="86">
        <v>500</v>
      </c>
      <c r="C17" s="86">
        <v>20</v>
      </c>
      <c r="D17" s="127">
        <f t="shared" si="0"/>
        <v>5</v>
      </c>
      <c r="E17" s="87">
        <v>2.2999999999999998</v>
      </c>
      <c r="F17" s="89">
        <f t="shared" si="1"/>
        <v>8.5416666666666679E-3</v>
      </c>
      <c r="G17" s="89"/>
      <c r="H17" s="88">
        <f t="shared" ref="H17:H32" si="2">(I16)</f>
        <v>0.57104166666666667</v>
      </c>
      <c r="I17" s="88">
        <f t="shared" ref="I17:I32" si="3">F17+G17+H17</f>
        <v>0.57958333333333334</v>
      </c>
      <c r="J17" s="82"/>
      <c r="K17" s="82"/>
      <c r="L17" s="83"/>
      <c r="M17" s="1"/>
      <c r="N17" s="84"/>
      <c r="O17" s="90"/>
    </row>
    <row r="18" spans="1:15" ht="20.100000000000001" customHeight="1">
      <c r="A18" s="140" t="s">
        <v>102</v>
      </c>
      <c r="B18" s="86">
        <v>500</v>
      </c>
      <c r="C18" s="86">
        <v>20</v>
      </c>
      <c r="D18" s="127">
        <f t="shared" si="0"/>
        <v>5</v>
      </c>
      <c r="E18" s="87">
        <v>2.1</v>
      </c>
      <c r="F18" s="89">
        <f t="shared" si="1"/>
        <v>7.8472222222222224E-3</v>
      </c>
      <c r="G18" s="89"/>
      <c r="H18" s="88">
        <f t="shared" si="2"/>
        <v>0.57958333333333334</v>
      </c>
      <c r="I18" s="88">
        <f t="shared" si="3"/>
        <v>0.58743055555555557</v>
      </c>
      <c r="J18" s="82"/>
      <c r="K18" s="82"/>
      <c r="L18" s="83"/>
      <c r="M18" s="1"/>
      <c r="N18" s="84"/>
      <c r="O18" s="90"/>
    </row>
    <row r="19" spans="1:15" ht="20.100000000000001" customHeight="1">
      <c r="A19" s="140" t="s">
        <v>103</v>
      </c>
      <c r="B19" s="86">
        <v>500</v>
      </c>
      <c r="C19" s="86">
        <v>20</v>
      </c>
      <c r="D19" s="127">
        <f t="shared" si="0"/>
        <v>5</v>
      </c>
      <c r="E19" s="87">
        <v>2.1</v>
      </c>
      <c r="F19" s="89">
        <f t="shared" si="1"/>
        <v>7.8472222222222224E-3</v>
      </c>
      <c r="G19" s="89"/>
      <c r="H19" s="88">
        <f t="shared" si="2"/>
        <v>0.58743055555555557</v>
      </c>
      <c r="I19" s="88">
        <f t="shared" si="3"/>
        <v>0.59527777777777779</v>
      </c>
      <c r="J19" s="82"/>
      <c r="K19" s="82"/>
      <c r="L19" s="83"/>
      <c r="M19" s="1"/>
      <c r="N19" s="84"/>
      <c r="O19" s="90"/>
    </row>
    <row r="20" spans="1:15" ht="20.100000000000001" customHeight="1">
      <c r="A20" s="140" t="s">
        <v>92</v>
      </c>
      <c r="B20" s="86"/>
      <c r="C20" s="86"/>
      <c r="D20" s="127"/>
      <c r="E20" s="87"/>
      <c r="F20" s="89"/>
      <c r="G20" s="89">
        <v>1.3888888888888888E-2</v>
      </c>
      <c r="H20" s="88">
        <f t="shared" si="2"/>
        <v>0.59527777777777779</v>
      </c>
      <c r="I20" s="88">
        <f t="shared" si="3"/>
        <v>0.60916666666666663</v>
      </c>
      <c r="J20" s="82"/>
      <c r="K20" s="82"/>
      <c r="L20" s="83"/>
      <c r="N20" s="84"/>
      <c r="O20" s="90"/>
    </row>
    <row r="21" spans="1:15" ht="20.100000000000001" customHeight="1">
      <c r="A21" s="140" t="s">
        <v>104</v>
      </c>
      <c r="B21" s="86">
        <v>500</v>
      </c>
      <c r="C21" s="86">
        <v>20</v>
      </c>
      <c r="D21" s="127">
        <f t="shared" ref="D21:D22" si="4">ROUNDUP((IF($G$7=1,C21/2,C21/4)),0)</f>
        <v>5</v>
      </c>
      <c r="E21" s="87">
        <v>2</v>
      </c>
      <c r="F21" s="89">
        <f t="shared" ref="F21:F22" si="5">TIME(0,TRUNC(D21*E21),ROUND(((D21*E21-TRUNC(D21*E21))+0.8)*60,))</f>
        <v>7.5000000000000006E-3</v>
      </c>
      <c r="G21" s="89"/>
      <c r="H21" s="88">
        <f t="shared" si="2"/>
        <v>0.60916666666666663</v>
      </c>
      <c r="I21" s="88">
        <f t="shared" si="3"/>
        <v>0.61666666666666659</v>
      </c>
      <c r="J21" s="82"/>
      <c r="K21" s="82"/>
      <c r="L21" s="83"/>
      <c r="N21" s="84"/>
      <c r="O21" s="90"/>
    </row>
    <row r="22" spans="1:15" ht="20.100000000000001" customHeight="1">
      <c r="A22" s="140" t="s">
        <v>105</v>
      </c>
      <c r="B22" s="86">
        <v>500</v>
      </c>
      <c r="C22" s="86">
        <v>20</v>
      </c>
      <c r="D22" s="127">
        <f t="shared" si="4"/>
        <v>5</v>
      </c>
      <c r="E22" s="87">
        <v>2</v>
      </c>
      <c r="F22" s="89">
        <f t="shared" si="5"/>
        <v>7.5000000000000006E-3</v>
      </c>
      <c r="G22" s="89"/>
      <c r="H22" s="88">
        <f t="shared" si="2"/>
        <v>0.61666666666666659</v>
      </c>
      <c r="I22" s="88">
        <f t="shared" si="3"/>
        <v>0.62416666666666654</v>
      </c>
      <c r="J22" s="82"/>
      <c r="K22" s="82"/>
      <c r="L22" s="83"/>
      <c r="M22" s="1"/>
      <c r="N22" s="84"/>
      <c r="O22" s="90"/>
    </row>
    <row r="23" spans="1:15" ht="20.100000000000001" customHeight="1">
      <c r="A23" s="140" t="s">
        <v>106</v>
      </c>
      <c r="B23" s="86"/>
      <c r="C23" s="86"/>
      <c r="D23" s="127"/>
      <c r="E23" s="87"/>
      <c r="F23" s="89"/>
      <c r="G23" s="89">
        <v>3.472222222222222E-3</v>
      </c>
      <c r="H23" s="88">
        <f t="shared" si="2"/>
        <v>0.62416666666666654</v>
      </c>
      <c r="I23" s="88">
        <f t="shared" si="3"/>
        <v>0.62763888888888875</v>
      </c>
      <c r="J23" s="82"/>
      <c r="K23" s="82"/>
      <c r="L23" s="83"/>
      <c r="M23" s="1"/>
      <c r="N23" s="84"/>
      <c r="O23" s="90"/>
    </row>
    <row r="24" spans="1:15" ht="20.100000000000001" customHeight="1">
      <c r="A24" s="140" t="s">
        <v>107</v>
      </c>
      <c r="B24" s="86">
        <v>700</v>
      </c>
      <c r="C24" s="86">
        <v>20</v>
      </c>
      <c r="D24" s="127">
        <f t="shared" ref="D24:D25" si="6">ROUNDUP((IF($G$7=1,C24/2,C24/4)),0)</f>
        <v>5</v>
      </c>
      <c r="E24" s="87">
        <v>2.8</v>
      </c>
      <c r="F24" s="89">
        <f t="shared" ref="F24:F25" si="7">TIME(0,TRUNC(D24*E24),ROUND(((D24*E24-TRUNC(D24*E24))+0.8)*60,))</f>
        <v>1.0277777777777778E-2</v>
      </c>
      <c r="G24" s="89"/>
      <c r="H24" s="88">
        <f t="shared" si="2"/>
        <v>0.62763888888888875</v>
      </c>
      <c r="I24" s="88">
        <f t="shared" si="3"/>
        <v>0.63791666666666658</v>
      </c>
      <c r="J24" s="82"/>
      <c r="K24" s="82"/>
      <c r="L24" s="83"/>
      <c r="M24" s="1"/>
      <c r="N24" s="84"/>
      <c r="O24" s="90"/>
    </row>
    <row r="25" spans="1:15" ht="20.100000000000001" customHeight="1">
      <c r="A25" s="140" t="s">
        <v>108</v>
      </c>
      <c r="B25" s="86">
        <v>700</v>
      </c>
      <c r="C25" s="86">
        <v>20</v>
      </c>
      <c r="D25" s="127">
        <f t="shared" si="6"/>
        <v>5</v>
      </c>
      <c r="E25" s="87">
        <v>2.8</v>
      </c>
      <c r="F25" s="89">
        <f t="shared" si="7"/>
        <v>1.0277777777777778E-2</v>
      </c>
      <c r="G25" s="89"/>
      <c r="H25" s="88">
        <f t="shared" si="2"/>
        <v>0.63791666666666658</v>
      </c>
      <c r="I25" s="88">
        <f t="shared" si="3"/>
        <v>0.64819444444444441</v>
      </c>
      <c r="J25" s="82"/>
      <c r="K25" s="82"/>
      <c r="L25" s="83"/>
      <c r="N25" s="84"/>
      <c r="O25" s="90"/>
    </row>
    <row r="26" spans="1:15" ht="20.100000000000001" customHeight="1">
      <c r="A26" s="140" t="s">
        <v>109</v>
      </c>
      <c r="B26" s="86"/>
      <c r="C26" s="86"/>
      <c r="D26" s="127"/>
      <c r="E26" s="87"/>
      <c r="F26" s="89"/>
      <c r="G26" s="89">
        <v>2.0833333333333332E-2</v>
      </c>
      <c r="H26" s="88">
        <f t="shared" si="2"/>
        <v>0.64819444444444441</v>
      </c>
      <c r="I26" s="88">
        <f t="shared" si="3"/>
        <v>0.66902777777777778</v>
      </c>
      <c r="J26" s="82"/>
      <c r="K26" s="82"/>
      <c r="L26" s="83"/>
      <c r="N26" s="84"/>
      <c r="O26" s="90"/>
    </row>
    <row r="27" spans="1:15" ht="20.100000000000001" customHeight="1">
      <c r="A27" s="140" t="s">
        <v>102</v>
      </c>
      <c r="B27" s="86">
        <v>1000</v>
      </c>
      <c r="C27" s="86">
        <v>20</v>
      </c>
      <c r="D27" s="127">
        <v>5</v>
      </c>
      <c r="E27" s="87">
        <v>3</v>
      </c>
      <c r="F27" s="89">
        <f t="shared" ref="F27:F29" si="8">TIME(0,TRUNC(D27*E27),ROUND(((D27*E27-TRUNC(D27*E27))+0.8)*60,))</f>
        <v>1.0972222222222223E-2</v>
      </c>
      <c r="G27" s="89"/>
      <c r="H27" s="88">
        <f t="shared" si="2"/>
        <v>0.66902777777777778</v>
      </c>
      <c r="I27" s="88">
        <f>F27+G27+H27</f>
        <v>0.68</v>
      </c>
      <c r="J27" s="82"/>
      <c r="K27" s="82"/>
      <c r="L27" s="83"/>
      <c r="N27" s="84"/>
      <c r="O27" s="90"/>
    </row>
    <row r="28" spans="1:15" ht="20.100000000000001" customHeight="1">
      <c r="A28" s="140" t="s">
        <v>103</v>
      </c>
      <c r="B28" s="86">
        <v>1000</v>
      </c>
      <c r="C28" s="86">
        <v>20</v>
      </c>
      <c r="D28" s="127">
        <f t="shared" ref="D28:D29" si="9">ROUNDUP((IF($G$7=1,C28/2,C28/4)),0)</f>
        <v>5</v>
      </c>
      <c r="E28" s="87">
        <v>3</v>
      </c>
      <c r="F28" s="89">
        <f t="shared" si="8"/>
        <v>1.0972222222222223E-2</v>
      </c>
      <c r="G28" s="89"/>
      <c r="H28" s="88">
        <f t="shared" si="2"/>
        <v>0.68</v>
      </c>
      <c r="I28" s="88">
        <f t="shared" si="3"/>
        <v>0.69097222222222232</v>
      </c>
      <c r="J28" s="82"/>
      <c r="K28" s="82"/>
      <c r="L28" s="83"/>
      <c r="N28" s="84"/>
      <c r="O28" s="90"/>
    </row>
    <row r="29" spans="1:15" ht="20.100000000000001" customHeight="1">
      <c r="A29" s="142" t="s">
        <v>104</v>
      </c>
      <c r="B29" s="86">
        <v>1000</v>
      </c>
      <c r="C29" s="86">
        <v>20</v>
      </c>
      <c r="D29" s="127">
        <f t="shared" si="9"/>
        <v>5</v>
      </c>
      <c r="E29" s="87">
        <v>3</v>
      </c>
      <c r="F29" s="89">
        <f t="shared" si="8"/>
        <v>1.0972222222222223E-2</v>
      </c>
      <c r="G29" s="89"/>
      <c r="H29" s="88">
        <f t="shared" si="2"/>
        <v>0.69097222222222232</v>
      </c>
      <c r="I29" s="88">
        <f t="shared" si="3"/>
        <v>0.70194444444444459</v>
      </c>
      <c r="J29" s="82"/>
      <c r="K29" s="82"/>
      <c r="L29" s="83"/>
      <c r="N29" s="84"/>
      <c r="O29" s="90"/>
    </row>
    <row r="30" spans="1:15" ht="20.100000000000001" customHeight="1">
      <c r="A30" s="140" t="s">
        <v>110</v>
      </c>
      <c r="B30" s="86"/>
      <c r="C30" s="86"/>
      <c r="D30" s="127"/>
      <c r="E30" s="87"/>
      <c r="F30" s="89"/>
      <c r="G30" s="89">
        <v>2.0833333333333332E-2</v>
      </c>
      <c r="H30" s="88">
        <f t="shared" si="2"/>
        <v>0.70194444444444459</v>
      </c>
      <c r="I30" s="88">
        <f t="shared" si="3"/>
        <v>0.72277777777777796</v>
      </c>
      <c r="J30" s="82"/>
      <c r="K30" s="82"/>
      <c r="L30" s="83"/>
      <c r="N30" s="84"/>
      <c r="O30" s="90"/>
    </row>
    <row r="31" spans="1:15" ht="20.100000000000001" customHeight="1">
      <c r="A31" s="140" t="s">
        <v>105</v>
      </c>
      <c r="B31" s="86">
        <v>1500</v>
      </c>
      <c r="C31" s="86">
        <v>20</v>
      </c>
      <c r="D31" s="127">
        <f>ROUNDUP((IF($G$7=1,C31/2,C31/4)),0)</f>
        <v>5</v>
      </c>
      <c r="E31" s="87">
        <v>3.7</v>
      </c>
      <c r="F31" s="89">
        <f>TIME(0,TRUNC(D31*E31),ROUND(((D31*E31-TRUNC(D31*E31))+0.8)*60,))</f>
        <v>1.3402777777777777E-2</v>
      </c>
      <c r="G31" s="89"/>
      <c r="H31" s="88">
        <f t="shared" si="2"/>
        <v>0.72277777777777796</v>
      </c>
      <c r="I31" s="88">
        <f t="shared" si="3"/>
        <v>0.73618055555555573</v>
      </c>
      <c r="J31" s="82"/>
      <c r="K31" s="82"/>
      <c r="L31" s="83"/>
      <c r="N31" s="84"/>
      <c r="O31" s="90"/>
    </row>
    <row r="32" spans="1:15" ht="20.100000000000001" customHeight="1">
      <c r="A32" s="140" t="s">
        <v>111</v>
      </c>
      <c r="B32" s="86"/>
      <c r="C32" s="86"/>
      <c r="D32" s="127"/>
      <c r="E32" s="87"/>
      <c r="F32" s="89"/>
      <c r="G32" s="89">
        <v>2.0833333333333332E-2</v>
      </c>
      <c r="H32" s="88">
        <f t="shared" si="2"/>
        <v>0.73618055555555573</v>
      </c>
      <c r="I32" s="88">
        <f t="shared" si="3"/>
        <v>0.7570138888888891</v>
      </c>
      <c r="J32" s="82"/>
      <c r="K32" s="82"/>
      <c r="L32" s="83"/>
      <c r="N32" s="84"/>
      <c r="O32" s="90"/>
    </row>
    <row r="33" spans="1:15" ht="20.100000000000001" customHeight="1">
      <c r="A33" s="85"/>
      <c r="B33" s="86"/>
      <c r="C33" s="86"/>
      <c r="D33" s="127"/>
      <c r="E33" s="87"/>
      <c r="F33" s="89"/>
      <c r="G33" s="89"/>
      <c r="H33" s="88"/>
      <c r="I33" s="88"/>
      <c r="J33" s="82"/>
      <c r="K33" s="82"/>
      <c r="L33" s="83"/>
      <c r="N33" s="84"/>
      <c r="O33" s="90"/>
    </row>
    <row r="34" spans="1:15" ht="20.100000000000001" customHeight="1">
      <c r="A34" s="85"/>
      <c r="B34" s="86"/>
      <c r="C34" s="86"/>
      <c r="D34" s="127"/>
      <c r="E34" s="87"/>
      <c r="F34" s="89"/>
      <c r="G34" s="89"/>
      <c r="H34" s="88"/>
      <c r="I34" s="88"/>
      <c r="J34" s="82"/>
      <c r="K34" s="82"/>
      <c r="L34" s="83"/>
      <c r="N34" s="84"/>
      <c r="O34" s="90"/>
    </row>
    <row r="35" spans="1:15" ht="20.100000000000001" customHeight="1">
      <c r="A35" s="85"/>
      <c r="B35" s="86"/>
      <c r="C35" s="86"/>
      <c r="D35" s="127"/>
      <c r="E35" s="87"/>
      <c r="F35" s="89"/>
      <c r="G35" s="89"/>
      <c r="H35" s="88"/>
      <c r="I35" s="88"/>
      <c r="J35" s="82"/>
      <c r="K35" s="82"/>
      <c r="L35" s="83"/>
      <c r="N35" s="84"/>
      <c r="O35" s="90"/>
    </row>
    <row r="36" spans="1:15" ht="20.100000000000001" customHeight="1">
      <c r="A36" s="85"/>
      <c r="B36" s="86"/>
      <c r="C36" s="86"/>
      <c r="D36" s="127"/>
      <c r="E36" s="87"/>
      <c r="F36" s="89"/>
      <c r="G36" s="89"/>
      <c r="H36" s="88"/>
      <c r="I36" s="88"/>
      <c r="J36" s="82"/>
      <c r="K36" s="82"/>
      <c r="L36" s="83"/>
      <c r="N36" s="84"/>
      <c r="O36" s="90"/>
    </row>
    <row r="37" spans="1:15" ht="20.100000000000001" customHeight="1">
      <c r="A37" s="85"/>
      <c r="B37" s="86"/>
      <c r="C37" s="86"/>
      <c r="D37" s="127"/>
      <c r="E37" s="87"/>
      <c r="F37" s="89"/>
      <c r="G37" s="89"/>
      <c r="H37" s="88"/>
      <c r="I37" s="88"/>
      <c r="J37" s="82"/>
      <c r="K37" s="82"/>
      <c r="L37" s="83"/>
      <c r="N37" s="84"/>
      <c r="O37" s="90"/>
    </row>
    <row r="38" spans="1:15" ht="20.100000000000001" customHeight="1">
      <c r="A38" s="85"/>
      <c r="B38" s="86"/>
      <c r="C38" s="86"/>
      <c r="D38" s="127"/>
      <c r="E38" s="87"/>
      <c r="F38" s="89"/>
      <c r="G38" s="89"/>
      <c r="H38" s="88"/>
      <c r="I38" s="88"/>
      <c r="J38" s="82"/>
      <c r="K38" s="82"/>
      <c r="L38" s="83"/>
      <c r="N38" s="84"/>
      <c r="O38" s="90"/>
    </row>
    <row r="39" spans="1:15" ht="20.100000000000001" customHeight="1">
      <c r="A39" s="85"/>
      <c r="B39" s="86"/>
      <c r="C39" s="86"/>
      <c r="D39" s="127"/>
      <c r="E39" s="87"/>
      <c r="F39" s="89"/>
      <c r="G39" s="89"/>
      <c r="H39" s="88"/>
      <c r="I39" s="88"/>
      <c r="J39" s="82"/>
      <c r="K39" s="82"/>
      <c r="L39" s="83"/>
      <c r="N39" s="84"/>
      <c r="O39" s="90"/>
    </row>
    <row r="40" spans="1:15" ht="20.100000000000001" customHeight="1">
      <c r="A40" s="85"/>
      <c r="B40" s="86"/>
      <c r="C40" s="86"/>
      <c r="D40" s="127"/>
      <c r="E40" s="87"/>
      <c r="F40" s="89"/>
      <c r="G40" s="89"/>
      <c r="H40" s="88"/>
      <c r="I40" s="88"/>
      <c r="J40" s="82"/>
      <c r="K40" s="82"/>
      <c r="L40" s="83"/>
      <c r="N40" s="84"/>
      <c r="O40" s="90"/>
    </row>
    <row r="41" spans="1:15" ht="20.100000000000001" customHeight="1">
      <c r="A41" s="85"/>
      <c r="B41" s="86"/>
      <c r="C41" s="86"/>
      <c r="D41" s="127"/>
      <c r="E41" s="87"/>
      <c r="F41" s="89"/>
      <c r="G41" s="89"/>
      <c r="H41" s="88"/>
      <c r="I41" s="88"/>
      <c r="J41" s="82"/>
      <c r="K41" s="82"/>
      <c r="L41" s="83"/>
      <c r="N41" s="84"/>
      <c r="O41" s="90"/>
    </row>
    <row r="42" spans="1:15" ht="20.100000000000001" customHeight="1">
      <c r="A42" s="85"/>
      <c r="B42" s="86"/>
      <c r="C42" s="86"/>
      <c r="D42" s="127"/>
      <c r="E42" s="87"/>
      <c r="F42" s="89"/>
      <c r="G42" s="89"/>
      <c r="H42" s="88"/>
      <c r="I42" s="88"/>
      <c r="J42" s="82"/>
      <c r="K42" s="82"/>
      <c r="L42" s="83"/>
      <c r="N42" s="84"/>
      <c r="O42" s="90"/>
    </row>
    <row r="43" spans="1:15" ht="20.100000000000001" customHeight="1">
      <c r="A43" s="85"/>
      <c r="B43" s="86"/>
      <c r="C43" s="86"/>
      <c r="D43" s="127"/>
      <c r="E43" s="87"/>
      <c r="F43" s="89"/>
      <c r="G43" s="89"/>
      <c r="H43" s="88"/>
      <c r="I43" s="88"/>
      <c r="J43" s="82"/>
      <c r="K43" s="82"/>
      <c r="L43" s="83"/>
      <c r="N43" s="84"/>
      <c r="O43" s="90"/>
    </row>
    <row r="44" spans="1:15" ht="20.100000000000001" customHeight="1">
      <c r="A44" s="85"/>
      <c r="B44" s="86"/>
      <c r="C44" s="86"/>
      <c r="D44" s="127"/>
      <c r="E44" s="87"/>
      <c r="F44" s="89"/>
      <c r="G44" s="89"/>
      <c r="H44" s="88"/>
      <c r="I44" s="88"/>
      <c r="J44" s="82"/>
      <c r="K44" s="82"/>
      <c r="L44" s="83"/>
      <c r="N44" s="84"/>
      <c r="O44" s="90"/>
    </row>
    <row r="45" spans="1:15" ht="20.100000000000001" customHeight="1">
      <c r="A45" s="98"/>
      <c r="B45" s="86"/>
      <c r="C45" s="86"/>
      <c r="D45" s="127"/>
      <c r="E45" s="87"/>
      <c r="F45" s="89"/>
      <c r="G45" s="89"/>
      <c r="H45" s="88"/>
      <c r="I45" s="88"/>
      <c r="J45" s="99"/>
      <c r="K45" s="99"/>
      <c r="L45" s="100"/>
    </row>
    <row r="46" spans="1:15" ht="20.100000000000001" customHeight="1">
      <c r="A46" s="101"/>
      <c r="B46" s="86"/>
      <c r="C46" s="86"/>
      <c r="D46" s="127"/>
      <c r="E46" s="87"/>
      <c r="F46" s="89"/>
      <c r="G46" s="89"/>
      <c r="H46" s="88"/>
      <c r="I46" s="88"/>
      <c r="J46" s="102"/>
      <c r="K46" s="102"/>
      <c r="L46" s="104"/>
    </row>
    <row r="47" spans="1:15" ht="20.100000000000001" customHeight="1">
      <c r="A47" s="98"/>
      <c r="B47" s="99"/>
      <c r="C47" s="99"/>
      <c r="D47" s="127"/>
      <c r="E47" s="103"/>
      <c r="F47" s="89"/>
      <c r="G47" s="99"/>
      <c r="H47" s="88"/>
      <c r="I47" s="88"/>
      <c r="J47" s="102"/>
      <c r="K47" s="102"/>
      <c r="L47" s="104"/>
    </row>
    <row r="48" spans="1:15">
      <c r="A48" s="105" t="s">
        <v>75</v>
      </c>
      <c r="B48" s="106"/>
      <c r="C48" s="134">
        <f>SUM(C13:C44)</f>
        <v>240</v>
      </c>
      <c r="D48" s="108" t="s">
        <v>76</v>
      </c>
      <c r="E48" s="109"/>
      <c r="F48" s="110" t="s">
        <v>77</v>
      </c>
      <c r="G48" s="135">
        <f>SUM(F13:G47)</f>
        <v>0.23618055555555559</v>
      </c>
      <c r="H48" s="112" t="s">
        <v>78</v>
      </c>
      <c r="I48" s="109"/>
      <c r="J48" s="106"/>
      <c r="K48" s="106"/>
      <c r="L48" s="113"/>
    </row>
    <row r="49" spans="2:7" customFormat="1" ht="14.25" customHeight="1"/>
    <row r="50" spans="2:7" customFormat="1" ht="15" customHeight="1"/>
    <row r="51" spans="2:7" s="3" customFormat="1" ht="15" customHeight="1"/>
    <row r="52" spans="2:7" s="3" customFormat="1" ht="15" customHeight="1">
      <c r="G52" s="115"/>
    </row>
    <row r="53" spans="2:7" s="3" customFormat="1"/>
    <row r="54" spans="2:7" s="3" customFormat="1"/>
    <row r="55" spans="2:7" s="118" customFormat="1"/>
    <row r="56" spans="2:7" s="118" customFormat="1">
      <c r="B56" s="136"/>
      <c r="C56" s="136"/>
      <c r="F56" s="115"/>
    </row>
    <row r="57" spans="2:7" s="118" customFormat="1"/>
    <row r="58" spans="2:7" s="118" customFormat="1"/>
    <row r="59" spans="2:7" s="118" customFormat="1"/>
    <row r="60" spans="2:7" s="3" customFormat="1"/>
    <row r="61" spans="2:7" s="3" customFormat="1"/>
    <row r="62" spans="2:7" s="3" customFormat="1"/>
    <row r="63" spans="2:7" s="3" customFormat="1"/>
    <row r="64" spans="2:7" s="3" customFormat="1"/>
    <row r="65" s="3" customFormat="1"/>
    <row r="66" s="3" customFormat="1"/>
    <row r="67" s="3" customFormat="1"/>
    <row r="68" s="3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</sheetData>
  <sheetProtection selectLockedCells="1" selectUnlockedCells="1"/>
  <mergeCells count="3">
    <mergeCell ref="F11:G11"/>
    <mergeCell ref="H11:I11"/>
    <mergeCell ref="J11:L11"/>
  </mergeCells>
  <pageMargins left="0.47222222222222221" right="0.31527777777777777" top="0.47222222222222221" bottom="0.78749999999999998" header="0.51180555555555551" footer="0.51180555555555551"/>
  <pageSetup paperSize="9" scale="90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B41" sqref="B41"/>
    </sheetView>
  </sheetViews>
  <sheetFormatPr defaultColWidth="9" defaultRowHeight="12.75"/>
  <sheetData>
    <row r="1" spans="1:5">
      <c r="A1" s="3"/>
    </row>
    <row r="2" spans="1:5">
      <c r="A2" s="145"/>
      <c r="B2" s="146" t="s">
        <v>121</v>
      </c>
      <c r="C2" s="147"/>
      <c r="D2" s="99"/>
      <c r="E2" s="147"/>
    </row>
    <row r="3" spans="1:5">
      <c r="A3" s="145"/>
      <c r="B3" s="148" t="s">
        <v>122</v>
      </c>
      <c r="C3" s="149" t="s">
        <v>123</v>
      </c>
      <c r="D3" s="150"/>
      <c r="E3" s="147" t="s">
        <v>124</v>
      </c>
    </row>
    <row r="4" spans="1:5">
      <c r="A4" s="145"/>
      <c r="B4" s="151"/>
      <c r="C4" s="152" t="s">
        <v>125</v>
      </c>
      <c r="D4" s="145"/>
      <c r="E4" s="152" t="s">
        <v>126</v>
      </c>
    </row>
    <row r="5" spans="1:5">
      <c r="A5" s="145"/>
      <c r="B5" s="148"/>
      <c r="C5" s="149" t="s">
        <v>127</v>
      </c>
      <c r="D5" s="150"/>
      <c r="E5" s="147" t="s">
        <v>128</v>
      </c>
    </row>
    <row r="6" spans="1:5">
      <c r="A6" s="26"/>
      <c r="B6" s="153"/>
      <c r="C6" s="154" t="s">
        <v>129</v>
      </c>
      <c r="D6" s="155"/>
      <c r="E6" s="154" t="s">
        <v>130</v>
      </c>
    </row>
    <row r="7" spans="1:5">
      <c r="B7" s="156" t="s">
        <v>131</v>
      </c>
      <c r="C7" s="157" t="s">
        <v>127</v>
      </c>
      <c r="D7" s="158"/>
      <c r="E7" s="157" t="s">
        <v>132</v>
      </c>
    </row>
    <row r="8" spans="1:5">
      <c r="B8" s="159"/>
      <c r="C8" s="147" t="s">
        <v>129</v>
      </c>
      <c r="D8" s="99"/>
      <c r="E8" s="147" t="s">
        <v>133</v>
      </c>
    </row>
    <row r="9" spans="1:5">
      <c r="B9" s="160"/>
      <c r="C9" s="161" t="s">
        <v>134</v>
      </c>
      <c r="D9" s="162"/>
      <c r="E9" s="161" t="s">
        <v>135</v>
      </c>
    </row>
    <row r="10" spans="1:5">
      <c r="B10" s="159" t="s">
        <v>136</v>
      </c>
      <c r="C10" s="147" t="s">
        <v>127</v>
      </c>
      <c r="D10" s="99"/>
      <c r="E10" s="147" t="s">
        <v>137</v>
      </c>
    </row>
    <row r="11" spans="1:5">
      <c r="B11" s="159"/>
      <c r="C11" s="147" t="s">
        <v>129</v>
      </c>
      <c r="D11" s="99"/>
      <c r="E11" s="147" t="s">
        <v>138</v>
      </c>
    </row>
    <row r="12" spans="1:5">
      <c r="B12" s="160"/>
      <c r="C12" s="161" t="s">
        <v>134</v>
      </c>
      <c r="D12" s="162"/>
      <c r="E12" s="161" t="s">
        <v>139</v>
      </c>
    </row>
    <row r="13" spans="1:5">
      <c r="B13" s="159" t="s">
        <v>140</v>
      </c>
      <c r="C13" s="147" t="s">
        <v>127</v>
      </c>
      <c r="D13" s="99"/>
      <c r="E13" s="147" t="s">
        <v>137</v>
      </c>
    </row>
    <row r="14" spans="1:5">
      <c r="B14" s="159" t="s">
        <v>141</v>
      </c>
      <c r="C14" s="147" t="s">
        <v>142</v>
      </c>
      <c r="D14" s="99"/>
      <c r="E14" s="147" t="s">
        <v>143</v>
      </c>
    </row>
    <row r="15" spans="1:5">
      <c r="B15" s="159" t="s">
        <v>144</v>
      </c>
      <c r="C15" s="147" t="s">
        <v>134</v>
      </c>
      <c r="D15" s="99"/>
      <c r="E15" s="147" t="s">
        <v>130</v>
      </c>
    </row>
    <row r="16" spans="1:5">
      <c r="B16" s="159"/>
      <c r="C16" s="147" t="s">
        <v>145</v>
      </c>
      <c r="D16" s="99"/>
      <c r="E16" s="147" t="s">
        <v>146</v>
      </c>
    </row>
    <row r="17" spans="1:5">
      <c r="B17" s="159"/>
      <c r="C17" s="147" t="s">
        <v>147</v>
      </c>
      <c r="D17" s="99"/>
      <c r="E17" s="147" t="s">
        <v>148</v>
      </c>
    </row>
    <row r="18" spans="1:5">
      <c r="B18" s="160"/>
      <c r="C18" s="161" t="s">
        <v>149</v>
      </c>
      <c r="D18" s="162"/>
      <c r="E18" s="161" t="s">
        <v>150</v>
      </c>
    </row>
    <row r="19" spans="1:5">
      <c r="B19" s="163" t="s">
        <v>151</v>
      </c>
      <c r="C19" s="164"/>
      <c r="D19" s="165"/>
      <c r="E19" s="147" t="s">
        <v>152</v>
      </c>
    </row>
    <row r="20" spans="1:5">
      <c r="B20" s="159" t="s">
        <v>153</v>
      </c>
      <c r="C20" s="166"/>
      <c r="D20" s="28"/>
      <c r="E20" s="147" t="s">
        <v>154</v>
      </c>
    </row>
    <row r="21" spans="1:5">
      <c r="B21" s="163" t="s">
        <v>155</v>
      </c>
      <c r="C21" s="167"/>
      <c r="D21" s="168"/>
      <c r="E21" s="147" t="s">
        <v>152</v>
      </c>
    </row>
    <row r="22" spans="1:5">
      <c r="B22" s="169" t="s">
        <v>156</v>
      </c>
      <c r="C22" s="164"/>
      <c r="D22" s="170"/>
      <c r="E22" s="147" t="s">
        <v>157</v>
      </c>
    </row>
    <row r="31" spans="1:5">
      <c r="A31" t="s">
        <v>158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1" baseType="lpstr">
      <vt:lpstr>tijdschema Kardingebokaal</vt:lpstr>
      <vt:lpstr>tijdschema verkl.</vt:lpstr>
      <vt:lpstr>tijdschema LEEG</vt:lpstr>
      <vt:lpstr>Leeg</vt:lpstr>
      <vt:lpstr>rittentijd</vt:lpstr>
      <vt:lpstr>Leeg!Afdrukbereik</vt:lpstr>
      <vt:lpstr>'tijdschema Kardingebokaal'!Afdrukbereik</vt:lpstr>
      <vt:lpstr>'tijdschema LEEG'!Afdrukbereik</vt:lpstr>
      <vt:lpstr>'tijdschema verkl.'!Afdrukbereik</vt:lpstr>
      <vt:lpstr>Leeg!Excel_BuiltIn__FilterDatabase</vt:lpstr>
      <vt:lpstr>'tijdschema Kardingebokaal'!Excel_BuiltIn__FilterDatabase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klaaskarst57@gmail.com</dc:creator>
  <cp:lastModifiedBy>Klaas Karst</cp:lastModifiedBy>
  <dcterms:created xsi:type="dcterms:W3CDTF">2022-10-07T12:15:50Z</dcterms:created>
  <dcterms:modified xsi:type="dcterms:W3CDTF">2022-11-20T10:15:43Z</dcterms:modified>
</cp:coreProperties>
</file>